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预算汇总表" sheetId="1" r:id="rId1"/>
    <sheet name="化龙村 投标报价汇总表(2位小数)" sheetId="2" r:id="rId2"/>
    <sheet name="化龙村 工程量清单表(2位小数)" sheetId="3" r:id="rId3"/>
    <sheet name="合龙村 投标报价汇总表(2位小数)" sheetId="4" r:id="rId4"/>
    <sheet name="合龙村 工程量清单表(2位小数)" sheetId="5" r:id="rId5"/>
    <sheet name="龙井村 投标报价汇总表(2位小数)" sheetId="6" r:id="rId6"/>
    <sheet name="龙井村 工程量清单表(2位小数)" sheetId="7" r:id="rId7"/>
    <sheet name="龙湾村 投标报价汇总表(2位小数)" sheetId="8" r:id="rId8"/>
    <sheet name="龙湾村 工程量清单表(2位小数)" sheetId="9" r:id="rId9"/>
    <sheet name="腾龙村 投标报价汇总表(2位小数)" sheetId="12" r:id="rId10"/>
    <sheet name="腾龙村 工程量清单表(2位小数)" sheetId="13" r:id="rId11"/>
    <sheet name="龙隐村 投标报价汇总表(2位小数)" sheetId="10" r:id="rId12"/>
    <sheet name="龙隐村 工程量清单表(2位小数)" sheetId="11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<sst xmlns="http://schemas.openxmlformats.org/spreadsheetml/2006/main" count="799" uniqueCount="129">
  <si>
    <t>表A.0.2-3 总  预  算  汇  总  表</t>
  </si>
  <si>
    <t>建设项目名称: 铜梁区围龙镇2025年泥结石路硬化工程</t>
  </si>
  <si>
    <t>第 1 页</t>
  </si>
  <si>
    <t>共 3 页</t>
  </si>
  <si>
    <t>01-1 表</t>
  </si>
  <si>
    <t>分项编号</t>
  </si>
  <si>
    <t>工程或费用名称</t>
  </si>
  <si>
    <t>单位</t>
  </si>
  <si>
    <t>总数量</t>
  </si>
  <si>
    <t>化龙村</t>
  </si>
  <si>
    <t>合龙村</t>
  </si>
  <si>
    <t>总金额
(元)</t>
  </si>
  <si>
    <t>全路段
技术经济
指标</t>
  </si>
  <si>
    <t>各项
费用
比例(%)</t>
  </si>
  <si>
    <t>数量</t>
  </si>
  <si>
    <t>金额
(元)</t>
  </si>
  <si>
    <t>技术经
济指标</t>
  </si>
  <si>
    <t>第100章至700章清单</t>
  </si>
  <si>
    <t>100.00</t>
  </si>
  <si>
    <t>清单 第100章  总则</t>
  </si>
  <si>
    <t>1.85</t>
  </si>
  <si>
    <t>清单 第200章  路基</t>
  </si>
  <si>
    <t>1.20</t>
  </si>
  <si>
    <t>清单 第300章  路面</t>
  </si>
  <si>
    <t>96.95</t>
  </si>
  <si>
    <t>清单 第400章  桥梁、涵洞</t>
  </si>
  <si>
    <t>清单 第600章  安全设施及预埋管线</t>
  </si>
  <si>
    <t>已包含在清单合计中的材料、工程设备、专业工程暂估价合计</t>
  </si>
  <si>
    <t>清单合计减去材料、工程设备、专业工程暂估价合计</t>
  </si>
  <si>
    <t>计日工合计</t>
  </si>
  <si>
    <t>劳务</t>
  </si>
  <si>
    <t>材料</t>
  </si>
  <si>
    <t>机械</t>
  </si>
  <si>
    <t>暂列金额(不含计日工总额)</t>
  </si>
  <si>
    <t>投标报价</t>
  </si>
  <si>
    <t>编制:</t>
  </si>
  <si>
    <t>复核:</t>
  </si>
  <si>
    <t>第 2 页</t>
  </si>
  <si>
    <t>龙隐村</t>
  </si>
  <si>
    <t>龙井村</t>
  </si>
  <si>
    <t>第 3 页</t>
  </si>
  <si>
    <t>腾龙村</t>
  </si>
  <si>
    <t>龙湾村</t>
  </si>
  <si>
    <t>投标报价汇总表</t>
  </si>
  <si>
    <t>标段：化龙村</t>
  </si>
  <si>
    <t>序  号</t>
  </si>
  <si>
    <t>章  次</t>
  </si>
  <si>
    <t>科  目  名  称</t>
  </si>
  <si>
    <t>金额(元)</t>
  </si>
  <si>
    <t>1</t>
  </si>
  <si>
    <t>100</t>
  </si>
  <si>
    <t>2</t>
  </si>
  <si>
    <t>200</t>
  </si>
  <si>
    <t>3</t>
  </si>
  <si>
    <t>300</t>
  </si>
  <si>
    <t>4</t>
  </si>
  <si>
    <t>400</t>
  </si>
  <si>
    <t>5</t>
  </si>
  <si>
    <t>600</t>
  </si>
  <si>
    <t>6</t>
  </si>
  <si>
    <t>第100章至700章清单合计</t>
  </si>
  <si>
    <t>7</t>
  </si>
  <si>
    <t>8</t>
  </si>
  <si>
    <t>清单合计减去材料、工程设备、专业工程暂估价
合计(即6-7)=8</t>
  </si>
  <si>
    <t>9</t>
  </si>
  <si>
    <t>10</t>
  </si>
  <si>
    <t>11</t>
  </si>
  <si>
    <t>投标报价(6+9+10)=11</t>
  </si>
  <si>
    <t>工程量清单表</t>
  </si>
  <si>
    <t>标段:化龙村</t>
  </si>
  <si>
    <t>货币单位: 人民币 元</t>
  </si>
  <si>
    <t>子目号</t>
  </si>
  <si>
    <t>子  目  名  称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</si>
  <si>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</si>
  <si>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</si>
  <si>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</si>
  <si>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</si>
  <si>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</si>
  <si>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</si>
  <si>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</si>
  <si>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</t>
  </si>
  <si>
    <t>总额</t>
  </si>
  <si>
    <t>102</t>
  </si>
  <si>
    <t>工程管理</t>
  </si>
  <si>
    <t>102-3</t>
  </si>
  <si>
    <t>安全生产费</t>
  </si>
  <si>
    <t>清单  第 100 章合计   人民币</t>
  </si>
  <si>
    <t>203</t>
  </si>
  <si>
    <t>挖方路基</t>
  </si>
  <si>
    <t>203-1</t>
  </si>
  <si>
    <t>路基挖方</t>
  </si>
  <si>
    <t>挖路基土石方（含清表、清淤、砍伐树木、挖除竹子、边沟等，开挖、爆破、解小、机械凿打、场内转运、一般回填、余方（借方）外运2公里内等全部工作内容，亦包含建设工程一般风险费等所有费用，工程量按开挖量计。）</t>
  </si>
  <si>
    <t>m3</t>
  </si>
  <si>
    <t>204</t>
  </si>
  <si>
    <t>填方路基</t>
  </si>
  <si>
    <t>204-1</t>
  </si>
  <si>
    <t>路基填筑(包括填前压实)</t>
  </si>
  <si>
    <t>回填土石方碾压（达到规范压实度）</t>
  </si>
  <si>
    <t>清单  第 200 章合计   人民币</t>
  </si>
  <si>
    <t>306</t>
  </si>
  <si>
    <t>级配碎(砾)石底基层、基层</t>
  </si>
  <si>
    <t>306-3</t>
  </si>
  <si>
    <t>级配碎石基层</t>
  </si>
  <si>
    <t>厚50mm</t>
  </si>
  <si>
    <t>m2</t>
  </si>
  <si>
    <t>312</t>
  </si>
  <si>
    <t>水泥混凝土面板</t>
  </si>
  <si>
    <t>312-1</t>
  </si>
  <si>
    <t>厚200mm(C30商品混凝土)</t>
  </si>
  <si>
    <t>312-2</t>
  </si>
  <si>
    <t>钢筋</t>
  </si>
  <si>
    <t>传力杆带肋钢筋</t>
  </si>
  <si>
    <t>kg</t>
  </si>
  <si>
    <t>清单  第 300 章合计   人民币</t>
  </si>
  <si>
    <t>标段：合龙村</t>
  </si>
  <si>
    <t>标段:合龙村</t>
  </si>
  <si>
    <t>标段：龙井村</t>
  </si>
  <si>
    <t>标段: 龙井村</t>
  </si>
  <si>
    <t>标段：龙湾村</t>
  </si>
  <si>
    <t>标段: 龙湾村</t>
  </si>
  <si>
    <t>标段：腾龙村</t>
  </si>
  <si>
    <t>标段: 腾龙村</t>
  </si>
  <si>
    <t>标段：龙隐村</t>
  </si>
  <si>
    <t>标段: 龙隐村</t>
  </si>
  <si>
    <t>202</t>
  </si>
  <si>
    <t>场地清理</t>
  </si>
  <si>
    <t>202-2</t>
  </si>
  <si>
    <t>挖除旧路面</t>
  </si>
  <si>
    <t>水泥混凝土路面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</si>
</sst>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5">
    <font>
      <sz val="12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indexed="8"/>
      <name val="smartSimSun"/>
      <charset val="134"/>
    </font>
    <font>
      <sz val="9"/>
      <color indexed="8"/>
      <name val="Arial Narrow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8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1"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176" fontId="2" fillId="0" borderId="0" xfId="0" applyNumberFormat="1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left" shrinkToFit="1"/>
    </xf>
    <xf numFmtId="0" fontId="2" fillId="0" borderId="6" xfId="0" applyFont="1" applyBorder="1" applyAlignment="1">
      <alignment horizontal="center" shrinkToFit="1"/>
    </xf>
    <xf numFmtId="176" fontId="3" fillId="0" borderId="6" xfId="0" applyNumberFormat="1" applyFont="1" applyBorder="1" applyAlignment="1">
      <alignment horizontal="right" shrinkToFit="1"/>
    </xf>
    <xf numFmtId="0" fontId="3" fillId="0" borderId="6" xfId="0" applyFont="1" applyBorder="1" applyAlignment="1">
      <alignment horizontal="right" shrinkToFit="1"/>
    </xf>
    <xf numFmtId="0" fontId="3" fillId="0" borderId="7" xfId="0" applyFont="1" applyBorder="1" applyAlignment="1">
      <alignment horizontal="right" shrinkToFit="1"/>
    </xf>
    <xf numFmtId="177" fontId="3" fillId="0" borderId="6" xfId="0" applyNumberFormat="1" applyFont="1" applyBorder="1" applyAlignment="1">
      <alignment horizontal="right" shrinkToFit="1"/>
    </xf>
    <xf numFmtId="177" fontId="3" fillId="0" borderId="7" xfId="0" applyNumberFormat="1" applyFont="1" applyBorder="1" applyAlignment="1">
      <alignment horizontal="right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left" vertical="center" shrinkToFit="1"/>
    </xf>
    <xf numFmtId="176" fontId="2" fillId="0" borderId="8" xfId="0" applyNumberFormat="1" applyFont="1" applyBorder="1" applyAlignment="1">
      <alignment horizontal="left" vertical="center" shrinkToFit="1"/>
    </xf>
    <xf numFmtId="0" fontId="3" fillId="0" borderId="6" xfId="0" applyNumberFormat="1" applyFont="1" applyBorder="1" applyAlignment="1">
      <alignment horizontal="right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right" vertical="center" shrinkToFit="1"/>
    </xf>
    <xf numFmtId="0" fontId="2" fillId="0" borderId="8" xfId="0" applyNumberFormat="1" applyFont="1" applyBorder="1" applyAlignment="1">
      <alignment horizontal="left" vertical="center" shrinkToFit="1"/>
    </xf>
    <xf numFmtId="177" fontId="0" fillId="0" borderId="0" xfId="0" applyNumberFormat="1" applyAlignment="1">
      <alignment horizontal="left" vertical="center" wrapText="1"/>
    </xf>
    <xf numFmtId="177" fontId="1" fillId="0" borderId="0" xfId="0" applyNumberFormat="1" applyFont="1" applyAlignment="1">
      <alignment horizontal="center" vertical="center" shrinkToFit="1"/>
    </xf>
    <xf numFmtId="177" fontId="2" fillId="0" borderId="0" xfId="0" applyNumberFormat="1" applyFont="1" applyAlignment="1">
      <alignment horizontal="left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horizontal="center" vertical="center" shrinkToFit="1"/>
    </xf>
    <xf numFmtId="177" fontId="2" fillId="0" borderId="4" xfId="0" applyNumberFormat="1" applyFont="1" applyBorder="1" applyAlignment="1">
      <alignment horizontal="center" vertical="center" shrinkToFit="1"/>
    </xf>
    <xf numFmtId="177" fontId="2" fillId="0" borderId="8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shrinkToFit="1"/>
    </xf>
    <xf numFmtId="0" fontId="2" fillId="0" borderId="6" xfId="0" applyFont="1" applyBorder="1" applyAlignment="1">
      <alignment horizontal="right" shrinkToFit="1"/>
    </xf>
    <xf numFmtId="0" fontId="2" fillId="0" borderId="6" xfId="0" applyNumberFormat="1" applyFont="1" applyBorder="1" applyAlignment="1">
      <alignment horizontal="right" shrinkToFit="1"/>
    </xf>
    <xf numFmtId="0" fontId="0" fillId="0" borderId="6" xfId="0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2"/>
  <sheetViews>
    <sheetView tabSelected="1" view="pageBreakPreview" zoomScaleNormal="100" workbookViewId="0">
      <selection activeCell="J85" sqref="J85:K85"/>
    </sheetView>
  </sheetViews>
  <sheetFormatPr defaultColWidth="9" defaultRowHeight="14.25"/>
  <cols>
    <col min="1" max="1" width="7.375" customWidth="1"/>
    <col min="2" max="2" width="28.7416666666667" customWidth="1"/>
    <col min="3" max="3" width="6.125" customWidth="1"/>
    <col min="4" max="4" width="6.75" customWidth="1"/>
    <col min="5" max="6" width="8.5" customWidth="1"/>
    <col min="7" max="7" width="8.75" customWidth="1"/>
    <col min="8" max="9" width="8.5" customWidth="1"/>
    <col min="10" max="10" width="0.25" customWidth="1"/>
    <col min="11" max="11" width="8.5" customWidth="1"/>
    <col min="12" max="12" width="1.25" customWidth="1"/>
    <col min="13" max="14" width="7.375" customWidth="1"/>
    <col min="15" max="15" width="1.875" customWidth="1"/>
    <col min="16" max="16" width="4.25" customWidth="1"/>
    <col min="17" max="17" width="20" customWidth="1"/>
  </cols>
  <sheetData>
    <row r="1" ht="32.95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6.85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51" t="s">
        <v>2</v>
      </c>
      <c r="L2" s="51"/>
      <c r="M2" s="51" t="s">
        <v>3</v>
      </c>
      <c r="N2" s="51"/>
      <c r="O2" s="52" t="s">
        <v>4</v>
      </c>
      <c r="P2" s="52"/>
    </row>
    <row r="3" ht="27.85" customHeight="1" spans="1:16">
      <c r="A3" s="25" t="s">
        <v>5</v>
      </c>
      <c r="B3" s="26" t="s">
        <v>6</v>
      </c>
      <c r="C3" s="26" t="s">
        <v>7</v>
      </c>
      <c r="D3" s="26" t="s">
        <v>8</v>
      </c>
      <c r="E3" s="26" t="s">
        <v>9</v>
      </c>
      <c r="F3" s="26"/>
      <c r="G3" s="26"/>
      <c r="H3" s="26" t="s">
        <v>10</v>
      </c>
      <c r="I3" s="26"/>
      <c r="J3" s="26"/>
      <c r="K3" s="26"/>
      <c r="L3" s="53" t="s">
        <v>11</v>
      </c>
      <c r="M3" s="53"/>
      <c r="N3" s="54" t="s">
        <v>12</v>
      </c>
      <c r="O3" s="54"/>
      <c r="P3" s="55" t="s">
        <v>13</v>
      </c>
    </row>
    <row r="4" ht="27.85" customHeight="1" spans="1:16">
      <c r="A4" s="25"/>
      <c r="B4" s="26"/>
      <c r="C4" s="26"/>
      <c r="D4" s="26"/>
      <c r="E4" s="29" t="s">
        <v>14</v>
      </c>
      <c r="F4" s="43" t="s">
        <v>15</v>
      </c>
      <c r="G4" s="43" t="s">
        <v>16</v>
      </c>
      <c r="H4" s="29" t="s">
        <v>14</v>
      </c>
      <c r="I4" s="43" t="s">
        <v>15</v>
      </c>
      <c r="J4" s="43" t="s">
        <v>16</v>
      </c>
      <c r="K4" s="43"/>
      <c r="L4" s="53"/>
      <c r="M4" s="53"/>
      <c r="N4" s="54"/>
      <c r="O4" s="54"/>
      <c r="P4" s="55"/>
    </row>
    <row r="5" ht="13.2" customHeight="1" spans="1:16">
      <c r="A5" s="44"/>
      <c r="B5" s="13" t="s">
        <v>17</v>
      </c>
      <c r="C5" s="14"/>
      <c r="D5" s="45"/>
      <c r="E5" s="45"/>
      <c r="F5" s="24">
        <f>F6+F7+F8</f>
        <v>173276.82</v>
      </c>
      <c r="G5" s="45"/>
      <c r="H5" s="45"/>
      <c r="I5" s="24">
        <f>I6+I7+I8</f>
        <v>96420.58</v>
      </c>
      <c r="J5" s="45"/>
      <c r="K5" s="45"/>
      <c r="L5" s="24">
        <f t="shared" ref="L5:L11" si="0">F5+I5+F39+I39+F73+I73</f>
        <v>726421.11</v>
      </c>
      <c r="M5" s="16"/>
      <c r="N5" s="45"/>
      <c r="O5" s="45"/>
      <c r="P5" s="17" t="s">
        <v>18</v>
      </c>
    </row>
    <row r="6" ht="13.2" customHeight="1" spans="1:16">
      <c r="A6" s="44"/>
      <c r="B6" s="13" t="s">
        <v>19</v>
      </c>
      <c r="C6" s="14"/>
      <c r="D6" s="45"/>
      <c r="E6" s="45"/>
      <c r="F6" s="24">
        <v>3199.59</v>
      </c>
      <c r="G6" s="45"/>
      <c r="H6" s="45"/>
      <c r="I6" s="24">
        <v>1780.41</v>
      </c>
      <c r="J6" s="45"/>
      <c r="K6" s="45"/>
      <c r="L6" s="24">
        <f t="shared" si="0"/>
        <v>13408.31</v>
      </c>
      <c r="M6" s="16"/>
      <c r="N6" s="45"/>
      <c r="O6" s="45"/>
      <c r="P6" s="17" t="s">
        <v>20</v>
      </c>
    </row>
    <row r="7" ht="13.2" customHeight="1" spans="1:16">
      <c r="A7" s="44"/>
      <c r="B7" s="13" t="s">
        <v>21</v>
      </c>
      <c r="C7" s="14"/>
      <c r="D7" s="45"/>
      <c r="E7" s="45"/>
      <c r="F7" s="24">
        <v>1951.87</v>
      </c>
      <c r="G7" s="45"/>
      <c r="H7" s="45"/>
      <c r="I7" s="24">
        <v>1086.61</v>
      </c>
      <c r="J7" s="45"/>
      <c r="K7" s="45"/>
      <c r="L7" s="24">
        <f t="shared" si="0"/>
        <v>8736.69</v>
      </c>
      <c r="M7" s="16"/>
      <c r="N7" s="45"/>
      <c r="O7" s="45"/>
      <c r="P7" s="17" t="s">
        <v>22</v>
      </c>
    </row>
    <row r="8" ht="13.2" customHeight="1" spans="1:16">
      <c r="A8" s="44"/>
      <c r="B8" s="13" t="s">
        <v>23</v>
      </c>
      <c r="C8" s="14"/>
      <c r="D8" s="45"/>
      <c r="E8" s="45"/>
      <c r="F8" s="24">
        <v>168125.36</v>
      </c>
      <c r="G8" s="45"/>
      <c r="H8" s="45"/>
      <c r="I8" s="24">
        <v>93553.56</v>
      </c>
      <c r="J8" s="45"/>
      <c r="K8" s="45"/>
      <c r="L8" s="24">
        <f t="shared" si="0"/>
        <v>704276.11</v>
      </c>
      <c r="M8" s="16"/>
      <c r="N8" s="45"/>
      <c r="O8" s="45"/>
      <c r="P8" s="17" t="s">
        <v>24</v>
      </c>
    </row>
    <row r="9" ht="13.9" customHeight="1" spans="1:16">
      <c r="A9" s="44"/>
      <c r="B9" s="13" t="s">
        <v>25</v>
      </c>
      <c r="C9" s="14"/>
      <c r="D9" s="45"/>
      <c r="E9" s="45"/>
      <c r="F9" s="46"/>
      <c r="G9" s="45"/>
      <c r="H9" s="45"/>
      <c r="I9" s="46"/>
      <c r="J9" s="45"/>
      <c r="K9" s="45"/>
      <c r="L9" s="24"/>
      <c r="M9" s="16"/>
      <c r="N9" s="45"/>
      <c r="O9" s="45"/>
      <c r="P9" s="56"/>
    </row>
    <row r="10" ht="13.2" customHeight="1" spans="1:16">
      <c r="A10" s="44"/>
      <c r="B10" s="13" t="s">
        <v>26</v>
      </c>
      <c r="C10" s="14"/>
      <c r="D10" s="45"/>
      <c r="E10" s="45"/>
      <c r="F10" s="24"/>
      <c r="G10" s="45"/>
      <c r="H10" s="45"/>
      <c r="I10" s="24"/>
      <c r="J10" s="45"/>
      <c r="K10" s="45"/>
      <c r="L10" s="24"/>
      <c r="M10" s="16"/>
      <c r="N10" s="45"/>
      <c r="O10" s="45"/>
      <c r="P10" s="56"/>
    </row>
    <row r="11" ht="13.2" customHeight="1" spans="1:16">
      <c r="A11" s="44"/>
      <c r="B11" s="13" t="s">
        <v>27</v>
      </c>
      <c r="C11" s="14"/>
      <c r="D11" s="45"/>
      <c r="E11" s="45"/>
      <c r="F11" s="24"/>
      <c r="G11" s="45"/>
      <c r="H11" s="45"/>
      <c r="I11" s="24"/>
      <c r="J11" s="45"/>
      <c r="K11" s="45"/>
      <c r="L11" s="24"/>
      <c r="M11" s="16"/>
      <c r="N11" s="45"/>
      <c r="O11" s="45"/>
      <c r="P11" s="56"/>
    </row>
    <row r="12" ht="13.2" customHeight="1" spans="1:16">
      <c r="A12" s="44"/>
      <c r="B12" s="13" t="s">
        <v>28</v>
      </c>
      <c r="C12" s="14"/>
      <c r="D12" s="45"/>
      <c r="E12" s="45"/>
      <c r="F12" s="24">
        <f>F5</f>
        <v>173276.82</v>
      </c>
      <c r="G12" s="45"/>
      <c r="H12" s="45"/>
      <c r="I12" s="24">
        <f>I5</f>
        <v>96420.58</v>
      </c>
      <c r="J12" s="45"/>
      <c r="K12" s="45"/>
      <c r="L12" s="24">
        <f>F12+I12+F46+I46+F80+I80</f>
        <v>726421.11</v>
      </c>
      <c r="M12" s="16"/>
      <c r="N12" s="45"/>
      <c r="O12" s="45"/>
      <c r="P12" s="17" t="s">
        <v>18</v>
      </c>
    </row>
    <row r="13" ht="13.2" customHeight="1" spans="1:16">
      <c r="A13" s="44"/>
      <c r="B13" s="13" t="s">
        <v>29</v>
      </c>
      <c r="C13" s="1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56"/>
    </row>
    <row r="14" ht="13.2" customHeight="1" spans="1:16">
      <c r="A14" s="44"/>
      <c r="B14" s="13" t="s">
        <v>30</v>
      </c>
      <c r="C14" s="1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56"/>
    </row>
    <row r="15" ht="13.2" customHeight="1" spans="1:16">
      <c r="A15" s="44"/>
      <c r="B15" s="13" t="s">
        <v>31</v>
      </c>
      <c r="C15" s="14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56"/>
    </row>
    <row r="16" ht="13.2" customHeight="1" spans="1:16">
      <c r="A16" s="44"/>
      <c r="B16" s="13" t="s">
        <v>32</v>
      </c>
      <c r="C16" s="1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56"/>
    </row>
    <row r="17" ht="13.2" customHeight="1" spans="1:16">
      <c r="A17" s="44"/>
      <c r="B17" s="13" t="s">
        <v>33</v>
      </c>
      <c r="C17" s="14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56"/>
    </row>
    <row r="18" ht="13.9" customHeight="1" spans="1:16">
      <c r="A18" s="44"/>
      <c r="B18" s="13" t="s">
        <v>34</v>
      </c>
      <c r="C18" s="14"/>
      <c r="D18" s="45"/>
      <c r="E18" s="45"/>
      <c r="F18" s="24">
        <f>F12</f>
        <v>173276.82</v>
      </c>
      <c r="G18" s="45"/>
      <c r="H18" s="45"/>
      <c r="I18" s="24">
        <f>I12</f>
        <v>96420.58</v>
      </c>
      <c r="J18" s="45"/>
      <c r="K18" s="45"/>
      <c r="L18" s="24">
        <f>L12</f>
        <v>726421.11</v>
      </c>
      <c r="M18" s="16"/>
      <c r="N18" s="45"/>
      <c r="O18" s="45"/>
      <c r="P18" s="17" t="s">
        <v>18</v>
      </c>
    </row>
    <row r="19" ht="13.2" customHeight="1" spans="1:16">
      <c r="A19" s="28"/>
      <c r="B19" s="29"/>
      <c r="C19" s="29"/>
      <c r="D19" s="29"/>
      <c r="E19" s="47"/>
      <c r="F19" s="47"/>
      <c r="G19" s="47"/>
      <c r="H19" s="47"/>
      <c r="I19" s="47"/>
      <c r="J19" s="47"/>
      <c r="K19" s="47"/>
      <c r="L19" s="57"/>
      <c r="M19" s="57"/>
      <c r="N19" s="29"/>
      <c r="O19" s="29"/>
      <c r="P19" s="58"/>
    </row>
    <row r="20" ht="13.2" customHeight="1" spans="1:16">
      <c r="A20" s="28"/>
      <c r="B20" s="29"/>
      <c r="C20" s="29"/>
      <c r="D20" s="29"/>
      <c r="E20" s="47"/>
      <c r="F20" s="47"/>
      <c r="G20" s="47"/>
      <c r="H20" s="47"/>
      <c r="I20" s="47"/>
      <c r="J20" s="47"/>
      <c r="K20" s="47"/>
      <c r="L20" s="57"/>
      <c r="M20" s="57"/>
      <c r="N20" s="29"/>
      <c r="O20" s="29"/>
      <c r="P20" s="58"/>
    </row>
    <row r="21" ht="13.2" customHeight="1" spans="1:16">
      <c r="A21" s="28"/>
      <c r="B21" s="29"/>
      <c r="C21" s="29"/>
      <c r="D21" s="29"/>
      <c r="E21" s="47"/>
      <c r="F21" s="47"/>
      <c r="G21" s="47"/>
      <c r="H21" s="47"/>
      <c r="I21" s="47"/>
      <c r="J21" s="47"/>
      <c r="K21" s="47"/>
      <c r="L21" s="57"/>
      <c r="M21" s="57"/>
      <c r="N21" s="29"/>
      <c r="O21" s="29"/>
      <c r="P21" s="58"/>
    </row>
    <row r="22" ht="13.2" customHeight="1" spans="1:16">
      <c r="A22" s="28"/>
      <c r="B22" s="29"/>
      <c r="C22" s="29"/>
      <c r="D22" s="29"/>
      <c r="E22" s="47"/>
      <c r="F22" s="47"/>
      <c r="G22" s="47"/>
      <c r="H22" s="47"/>
      <c r="I22" s="47"/>
      <c r="J22" s="47"/>
      <c r="K22" s="47"/>
      <c r="L22" s="57"/>
      <c r="M22" s="57"/>
      <c r="N22" s="29"/>
      <c r="O22" s="29"/>
      <c r="P22" s="58"/>
    </row>
    <row r="23" ht="13.2" customHeight="1" spans="1:16">
      <c r="A23" s="28"/>
      <c r="B23" s="29"/>
      <c r="C23" s="29"/>
      <c r="D23" s="29"/>
      <c r="E23" s="47"/>
      <c r="F23" s="47"/>
      <c r="G23" s="47"/>
      <c r="H23" s="47"/>
      <c r="I23" s="47"/>
      <c r="J23" s="47"/>
      <c r="K23" s="47"/>
      <c r="L23" s="57"/>
      <c r="M23" s="57"/>
      <c r="N23" s="29"/>
      <c r="O23" s="29"/>
      <c r="P23" s="58"/>
    </row>
    <row r="24" ht="13.2" customHeight="1" spans="1:16">
      <c r="A24" s="28"/>
      <c r="B24" s="29"/>
      <c r="C24" s="29"/>
      <c r="D24" s="29"/>
      <c r="E24" s="47"/>
      <c r="F24" s="47"/>
      <c r="G24" s="47"/>
      <c r="H24" s="47"/>
      <c r="I24" s="47"/>
      <c r="J24" s="47"/>
      <c r="K24" s="47"/>
      <c r="L24" s="57"/>
      <c r="M24" s="57"/>
      <c r="N24" s="29"/>
      <c r="O24" s="29"/>
      <c r="P24" s="58"/>
    </row>
    <row r="25" ht="13.2" customHeight="1" spans="1:16">
      <c r="A25" s="28"/>
      <c r="B25" s="29"/>
      <c r="C25" s="29"/>
      <c r="D25" s="29"/>
      <c r="E25" s="47"/>
      <c r="F25" s="47"/>
      <c r="G25" s="47"/>
      <c r="H25" s="47"/>
      <c r="I25" s="47"/>
      <c r="J25" s="47"/>
      <c r="K25" s="47"/>
      <c r="L25" s="57"/>
      <c r="M25" s="57"/>
      <c r="N25" s="29"/>
      <c r="O25" s="29"/>
      <c r="P25" s="58"/>
    </row>
    <row r="26" ht="13.2" customHeight="1" spans="1:16">
      <c r="A26" s="28"/>
      <c r="B26" s="29"/>
      <c r="C26" s="29"/>
      <c r="D26" s="29"/>
      <c r="E26" s="47"/>
      <c r="F26" s="47"/>
      <c r="G26" s="47"/>
      <c r="H26" s="47"/>
      <c r="I26" s="47"/>
      <c r="J26" s="47"/>
      <c r="K26" s="47"/>
      <c r="L26" s="57"/>
      <c r="M26" s="57"/>
      <c r="N26" s="29"/>
      <c r="O26" s="29"/>
      <c r="P26" s="58"/>
    </row>
    <row r="27" ht="13.9" customHeight="1" spans="1:16">
      <c r="A27" s="28"/>
      <c r="B27" s="29"/>
      <c r="C27" s="29"/>
      <c r="D27" s="29"/>
      <c r="E27" s="47"/>
      <c r="F27" s="47"/>
      <c r="G27" s="47"/>
      <c r="H27" s="47"/>
      <c r="I27" s="47"/>
      <c r="J27" s="47"/>
      <c r="K27" s="47"/>
      <c r="L27" s="57"/>
      <c r="M27" s="57"/>
      <c r="N27" s="29"/>
      <c r="O27" s="29"/>
      <c r="P27" s="58"/>
    </row>
    <row r="28" ht="13.2" customHeight="1" spans="1:16">
      <c r="A28" s="28"/>
      <c r="B28" s="29"/>
      <c r="C28" s="29"/>
      <c r="D28" s="29"/>
      <c r="E28" s="47"/>
      <c r="F28" s="47"/>
      <c r="G28" s="47"/>
      <c r="H28" s="47"/>
      <c r="I28" s="47"/>
      <c r="J28" s="47"/>
      <c r="K28" s="47"/>
      <c r="L28" s="57"/>
      <c r="M28" s="57"/>
      <c r="N28" s="29"/>
      <c r="O28" s="29"/>
      <c r="P28" s="58"/>
    </row>
    <row r="29" ht="13.2" customHeight="1" spans="1:16">
      <c r="A29" s="28"/>
      <c r="B29" s="29"/>
      <c r="C29" s="29"/>
      <c r="D29" s="29"/>
      <c r="E29" s="47"/>
      <c r="F29" s="47"/>
      <c r="G29" s="47"/>
      <c r="H29" s="47"/>
      <c r="I29" s="47"/>
      <c r="J29" s="47"/>
      <c r="K29" s="47"/>
      <c r="L29" s="57"/>
      <c r="M29" s="57"/>
      <c r="N29" s="29"/>
      <c r="O29" s="29"/>
      <c r="P29" s="58"/>
    </row>
    <row r="30" ht="13.2" customHeight="1" spans="1:16">
      <c r="A30" s="28"/>
      <c r="B30" s="29"/>
      <c r="C30" s="29"/>
      <c r="D30" s="29"/>
      <c r="E30" s="47"/>
      <c r="F30" s="47"/>
      <c r="G30" s="47"/>
      <c r="H30" s="47"/>
      <c r="I30" s="47"/>
      <c r="J30" s="47"/>
      <c r="K30" s="47"/>
      <c r="L30" s="57"/>
      <c r="M30" s="57"/>
      <c r="N30" s="29"/>
      <c r="O30" s="29"/>
      <c r="P30" s="58"/>
    </row>
    <row r="31" ht="13.2" customHeight="1" spans="1:16">
      <c r="A31" s="48"/>
      <c r="B31" s="49"/>
      <c r="C31" s="49"/>
      <c r="D31" s="49"/>
      <c r="E31" s="50"/>
      <c r="F31" s="50"/>
      <c r="G31" s="50"/>
      <c r="H31" s="50"/>
      <c r="I31" s="50"/>
      <c r="J31" s="50"/>
      <c r="K31" s="50"/>
      <c r="L31" s="59"/>
      <c r="M31" s="59"/>
      <c r="N31" s="49"/>
      <c r="O31" s="49"/>
      <c r="P31" s="60"/>
    </row>
    <row r="32" ht="16.85" customHeight="1" spans="1:16">
      <c r="A32" s="4" t="s">
        <v>35</v>
      </c>
      <c r="B32" s="4"/>
      <c r="C32" s="4"/>
      <c r="D32" s="4"/>
      <c r="E32" s="4"/>
      <c r="F32" s="4"/>
      <c r="G32" s="4"/>
      <c r="H32" s="4" t="s">
        <v>36</v>
      </c>
      <c r="I32" s="4"/>
      <c r="J32" s="4"/>
      <c r="K32" s="4"/>
      <c r="L32" s="4"/>
      <c r="M32" s="4"/>
      <c r="N32" s="4"/>
      <c r="O32" s="4"/>
      <c r="P32" s="4"/>
    </row>
    <row r="33" ht="16.1" customHeight="1" spans="1:16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ht="16.85" customHeight="1" spans="1:16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ht="32.95" customHeight="1" spans="1:16">
      <c r="A35" s="2" t="s">
        <v>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6.85" customHeight="1" spans="1:16">
      <c r="A36" s="4" t="s">
        <v>1</v>
      </c>
      <c r="B36" s="4"/>
      <c r="C36" s="4"/>
      <c r="D36" s="4"/>
      <c r="E36" s="4"/>
      <c r="F36" s="4"/>
      <c r="G36" s="4"/>
      <c r="H36" s="4"/>
      <c r="I36" s="4"/>
      <c r="J36" s="4"/>
      <c r="K36" s="51" t="s">
        <v>37</v>
      </c>
      <c r="L36" s="51"/>
      <c r="M36" s="51" t="s">
        <v>3</v>
      </c>
      <c r="N36" s="51"/>
      <c r="O36" s="52" t="s">
        <v>4</v>
      </c>
      <c r="P36" s="52"/>
    </row>
    <row r="37" ht="27.85" customHeight="1" spans="1:16">
      <c r="A37" s="25" t="s">
        <v>5</v>
      </c>
      <c r="B37" s="26" t="s">
        <v>6</v>
      </c>
      <c r="C37" s="26" t="s">
        <v>7</v>
      </c>
      <c r="D37" s="26" t="s">
        <v>8</v>
      </c>
      <c r="E37" s="26" t="s">
        <v>38</v>
      </c>
      <c r="F37" s="26"/>
      <c r="G37" s="26"/>
      <c r="H37" s="26" t="s">
        <v>39</v>
      </c>
      <c r="I37" s="26"/>
      <c r="J37" s="26"/>
      <c r="K37" s="26"/>
      <c r="L37" s="53" t="s">
        <v>11</v>
      </c>
      <c r="M37" s="53"/>
      <c r="N37" s="54" t="s">
        <v>12</v>
      </c>
      <c r="O37" s="54"/>
      <c r="P37" s="55" t="s">
        <v>13</v>
      </c>
    </row>
    <row r="38" ht="27.85" customHeight="1" spans="1:16">
      <c r="A38" s="25"/>
      <c r="B38" s="26"/>
      <c r="C38" s="26"/>
      <c r="D38" s="26"/>
      <c r="E38" s="29" t="s">
        <v>14</v>
      </c>
      <c r="F38" s="43" t="s">
        <v>15</v>
      </c>
      <c r="G38" s="43" t="s">
        <v>16</v>
      </c>
      <c r="H38" s="29" t="s">
        <v>14</v>
      </c>
      <c r="I38" s="43" t="s">
        <v>15</v>
      </c>
      <c r="J38" s="43" t="s">
        <v>16</v>
      </c>
      <c r="K38" s="43"/>
      <c r="L38" s="53"/>
      <c r="M38" s="53"/>
      <c r="N38" s="54"/>
      <c r="O38" s="54"/>
      <c r="P38" s="55"/>
    </row>
    <row r="39" ht="13.2" customHeight="1" spans="1:16">
      <c r="A39" s="44"/>
      <c r="B39" s="13" t="s">
        <v>17</v>
      </c>
      <c r="C39" s="14"/>
      <c r="D39" s="45"/>
      <c r="E39" s="45"/>
      <c r="F39" s="24">
        <f>F40+F41+F42</f>
        <v>63609.84</v>
      </c>
      <c r="G39" s="45"/>
      <c r="H39" s="45"/>
      <c r="I39" s="24">
        <f>I40+I41+I42</f>
        <v>166787.95</v>
      </c>
      <c r="J39" s="45"/>
      <c r="K39" s="45"/>
      <c r="L39" s="24">
        <v>726421.11</v>
      </c>
      <c r="M39" s="16"/>
      <c r="N39" s="45"/>
      <c r="O39" s="45"/>
      <c r="P39" s="17" t="s">
        <v>18</v>
      </c>
    </row>
    <row r="40" ht="13.2" customHeight="1" spans="1:16">
      <c r="A40" s="44"/>
      <c r="B40" s="13" t="s">
        <v>19</v>
      </c>
      <c r="C40" s="14"/>
      <c r="D40" s="45"/>
      <c r="E40" s="45"/>
      <c r="F40" s="24">
        <v>1164.94</v>
      </c>
      <c r="G40" s="45"/>
      <c r="H40" s="45"/>
      <c r="I40" s="24">
        <v>3081.67</v>
      </c>
      <c r="J40" s="45"/>
      <c r="K40" s="45"/>
      <c r="L40" s="24">
        <v>13408.31</v>
      </c>
      <c r="M40" s="16"/>
      <c r="N40" s="45"/>
      <c r="O40" s="45"/>
      <c r="P40" s="17" t="s">
        <v>20</v>
      </c>
    </row>
    <row r="41" ht="13.2" customHeight="1" spans="1:16">
      <c r="A41" s="44"/>
      <c r="B41" s="13" t="s">
        <v>21</v>
      </c>
      <c r="C41" s="14"/>
      <c r="D41" s="45"/>
      <c r="E41" s="45"/>
      <c r="F41" s="24">
        <v>1548.65</v>
      </c>
      <c r="G41" s="45"/>
      <c r="H41" s="45"/>
      <c r="I41" s="24">
        <v>1759.33</v>
      </c>
      <c r="J41" s="45"/>
      <c r="K41" s="45"/>
      <c r="L41" s="24">
        <v>8736.69</v>
      </c>
      <c r="M41" s="16"/>
      <c r="N41" s="45"/>
      <c r="O41" s="45"/>
      <c r="P41" s="17" t="s">
        <v>22</v>
      </c>
    </row>
    <row r="42" ht="13.2" customHeight="1" spans="1:16">
      <c r="A42" s="44"/>
      <c r="B42" s="13" t="s">
        <v>23</v>
      </c>
      <c r="C42" s="14"/>
      <c r="D42" s="45"/>
      <c r="E42" s="45"/>
      <c r="F42" s="24">
        <v>60896.25</v>
      </c>
      <c r="G42" s="45"/>
      <c r="H42" s="45"/>
      <c r="I42" s="24">
        <v>161946.95</v>
      </c>
      <c r="J42" s="45"/>
      <c r="K42" s="45"/>
      <c r="L42" s="24">
        <v>704276.11</v>
      </c>
      <c r="M42" s="16"/>
      <c r="N42" s="45"/>
      <c r="O42" s="45"/>
      <c r="P42" s="17" t="s">
        <v>24</v>
      </c>
    </row>
    <row r="43" ht="13.9" customHeight="1" spans="1:16">
      <c r="A43" s="44"/>
      <c r="B43" s="13" t="s">
        <v>25</v>
      </c>
      <c r="C43" s="14"/>
      <c r="D43" s="45"/>
      <c r="E43" s="45"/>
      <c r="F43" s="45"/>
      <c r="G43" s="45"/>
      <c r="H43" s="45"/>
      <c r="I43" s="46"/>
      <c r="J43" s="45"/>
      <c r="K43" s="45"/>
      <c r="L43" s="46"/>
      <c r="M43" s="46"/>
      <c r="N43" s="45"/>
      <c r="O43" s="45"/>
      <c r="P43" s="56"/>
    </row>
    <row r="44" ht="13.2" customHeight="1" spans="1:16">
      <c r="A44" s="44"/>
      <c r="B44" s="13" t="s">
        <v>26</v>
      </c>
      <c r="C44" s="14"/>
      <c r="D44" s="45"/>
      <c r="E44" s="45"/>
      <c r="F44" s="45"/>
      <c r="G44" s="45"/>
      <c r="H44" s="45"/>
      <c r="I44" s="46"/>
      <c r="J44" s="45"/>
      <c r="K44" s="45"/>
      <c r="L44" s="46"/>
      <c r="M44" s="46"/>
      <c r="N44" s="45"/>
      <c r="O44" s="45"/>
      <c r="P44" s="56"/>
    </row>
    <row r="45" ht="13.2" customHeight="1" spans="1:16">
      <c r="A45" s="44"/>
      <c r="B45" s="13" t="s">
        <v>27</v>
      </c>
      <c r="C45" s="14"/>
      <c r="D45" s="45"/>
      <c r="E45" s="45"/>
      <c r="F45" s="45"/>
      <c r="G45" s="45"/>
      <c r="H45" s="45"/>
      <c r="I45" s="46"/>
      <c r="J45" s="45"/>
      <c r="K45" s="45"/>
      <c r="L45" s="46"/>
      <c r="M45" s="46"/>
      <c r="N45" s="45"/>
      <c r="O45" s="45"/>
      <c r="P45" s="56"/>
    </row>
    <row r="46" ht="13.2" customHeight="1" spans="1:16">
      <c r="A46" s="44"/>
      <c r="B46" s="13" t="s">
        <v>28</v>
      </c>
      <c r="C46" s="14"/>
      <c r="D46" s="45"/>
      <c r="E46" s="45"/>
      <c r="F46" s="24">
        <f>F39</f>
        <v>63609.84</v>
      </c>
      <c r="G46" s="45"/>
      <c r="H46" s="45"/>
      <c r="I46" s="24">
        <f>I39</f>
        <v>166787.95</v>
      </c>
      <c r="J46" s="45"/>
      <c r="K46" s="45"/>
      <c r="L46" s="24">
        <v>726421.11</v>
      </c>
      <c r="M46" s="16"/>
      <c r="N46" s="45"/>
      <c r="O46" s="45"/>
      <c r="P46" s="17" t="s">
        <v>18</v>
      </c>
    </row>
    <row r="47" ht="13.2" customHeight="1" spans="1:16">
      <c r="A47" s="44"/>
      <c r="B47" s="13" t="s">
        <v>29</v>
      </c>
      <c r="C47" s="14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56"/>
    </row>
    <row r="48" ht="13.2" customHeight="1" spans="1:16">
      <c r="A48" s="44"/>
      <c r="B48" s="13" t="s">
        <v>30</v>
      </c>
      <c r="C48" s="14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56"/>
    </row>
    <row r="49" ht="13.2" customHeight="1" spans="1:16">
      <c r="A49" s="44"/>
      <c r="B49" s="13" t="s">
        <v>31</v>
      </c>
      <c r="C49" s="14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56"/>
    </row>
    <row r="50" ht="13.2" customHeight="1" spans="1:16">
      <c r="A50" s="44"/>
      <c r="B50" s="13" t="s">
        <v>32</v>
      </c>
      <c r="C50" s="14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56"/>
    </row>
    <row r="51" ht="13.2" customHeight="1" spans="1:16">
      <c r="A51" s="44"/>
      <c r="B51" s="13" t="s">
        <v>33</v>
      </c>
      <c r="C51" s="14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56"/>
    </row>
    <row r="52" ht="13.9" customHeight="1" spans="1:16">
      <c r="A52" s="44"/>
      <c r="B52" s="13" t="s">
        <v>34</v>
      </c>
      <c r="C52" s="14"/>
      <c r="D52" s="45"/>
      <c r="E52" s="45"/>
      <c r="F52" s="24">
        <f>F46</f>
        <v>63609.84</v>
      </c>
      <c r="G52" s="45"/>
      <c r="H52" s="45"/>
      <c r="I52" s="24">
        <f>I46</f>
        <v>166787.95</v>
      </c>
      <c r="J52" s="45"/>
      <c r="K52" s="45"/>
      <c r="L52" s="24">
        <v>726421.11</v>
      </c>
      <c r="M52" s="16"/>
      <c r="N52" s="45"/>
      <c r="O52" s="45"/>
      <c r="P52" s="17" t="s">
        <v>18</v>
      </c>
    </row>
    <row r="53" ht="13.2" customHeight="1" spans="1:16">
      <c r="A53" s="28"/>
      <c r="B53" s="29"/>
      <c r="C53" s="29"/>
      <c r="D53" s="29"/>
      <c r="E53" s="47"/>
      <c r="F53" s="47"/>
      <c r="G53" s="47"/>
      <c r="H53" s="47"/>
      <c r="I53" s="47"/>
      <c r="J53" s="47"/>
      <c r="K53" s="47"/>
      <c r="L53" s="57"/>
      <c r="M53" s="57"/>
      <c r="N53" s="29"/>
      <c r="O53" s="29"/>
      <c r="P53" s="58"/>
    </row>
    <row r="54" ht="13.2" customHeight="1" spans="1:16">
      <c r="A54" s="28"/>
      <c r="B54" s="29"/>
      <c r="C54" s="29"/>
      <c r="D54" s="29"/>
      <c r="E54" s="47"/>
      <c r="F54" s="47"/>
      <c r="G54" s="47"/>
      <c r="H54" s="47"/>
      <c r="I54" s="47"/>
      <c r="J54" s="47"/>
      <c r="K54" s="47"/>
      <c r="L54" s="57"/>
      <c r="M54" s="57"/>
      <c r="N54" s="29"/>
      <c r="O54" s="29"/>
      <c r="P54" s="58"/>
    </row>
    <row r="55" ht="13.2" customHeight="1" spans="1:16">
      <c r="A55" s="28"/>
      <c r="B55" s="29"/>
      <c r="C55" s="29"/>
      <c r="D55" s="29"/>
      <c r="E55" s="47"/>
      <c r="F55" s="47"/>
      <c r="G55" s="47"/>
      <c r="H55" s="47"/>
      <c r="I55" s="47"/>
      <c r="J55" s="47"/>
      <c r="K55" s="47"/>
      <c r="L55" s="57"/>
      <c r="M55" s="57"/>
      <c r="N55" s="29"/>
      <c r="O55" s="29"/>
      <c r="P55" s="58"/>
    </row>
    <row r="56" ht="13.2" customHeight="1" spans="1:16">
      <c r="A56" s="28"/>
      <c r="B56" s="29"/>
      <c r="C56" s="29"/>
      <c r="D56" s="29"/>
      <c r="E56" s="47"/>
      <c r="F56" s="47"/>
      <c r="G56" s="47"/>
      <c r="H56" s="47"/>
      <c r="I56" s="47"/>
      <c r="J56" s="47"/>
      <c r="K56" s="47"/>
      <c r="L56" s="57"/>
      <c r="M56" s="57"/>
      <c r="N56" s="29"/>
      <c r="O56" s="29"/>
      <c r="P56" s="58"/>
    </row>
    <row r="57" ht="13.2" customHeight="1" spans="1:16">
      <c r="A57" s="28"/>
      <c r="B57" s="29"/>
      <c r="C57" s="29"/>
      <c r="D57" s="29"/>
      <c r="E57" s="47"/>
      <c r="F57" s="47"/>
      <c r="G57" s="47"/>
      <c r="H57" s="47"/>
      <c r="I57" s="47"/>
      <c r="J57" s="47"/>
      <c r="K57" s="47"/>
      <c r="L57" s="57"/>
      <c r="M57" s="57"/>
      <c r="N57" s="29"/>
      <c r="O57" s="29"/>
      <c r="P57" s="58"/>
    </row>
    <row r="58" ht="13.2" customHeight="1" spans="1:16">
      <c r="A58" s="28"/>
      <c r="B58" s="29"/>
      <c r="C58" s="29"/>
      <c r="D58" s="29"/>
      <c r="E58" s="47"/>
      <c r="F58" s="47"/>
      <c r="G58" s="47"/>
      <c r="H58" s="47"/>
      <c r="I58" s="47"/>
      <c r="J58" s="47"/>
      <c r="K58" s="47"/>
      <c r="L58" s="57"/>
      <c r="M58" s="57"/>
      <c r="N58" s="29"/>
      <c r="O58" s="29"/>
      <c r="P58" s="58"/>
    </row>
    <row r="59" ht="13.2" customHeight="1" spans="1:16">
      <c r="A59" s="28"/>
      <c r="B59" s="29"/>
      <c r="C59" s="29"/>
      <c r="D59" s="29"/>
      <c r="E59" s="47"/>
      <c r="F59" s="47"/>
      <c r="G59" s="47"/>
      <c r="H59" s="47"/>
      <c r="I59" s="47"/>
      <c r="J59" s="47"/>
      <c r="K59" s="47"/>
      <c r="L59" s="57"/>
      <c r="M59" s="57"/>
      <c r="N59" s="29"/>
      <c r="O59" s="29"/>
      <c r="P59" s="58"/>
    </row>
    <row r="60" ht="13.2" customHeight="1" spans="1:16">
      <c r="A60" s="28"/>
      <c r="B60" s="29"/>
      <c r="C60" s="29"/>
      <c r="D60" s="29"/>
      <c r="E60" s="47"/>
      <c r="F60" s="47"/>
      <c r="G60" s="47"/>
      <c r="H60" s="47"/>
      <c r="I60" s="47"/>
      <c r="J60" s="47"/>
      <c r="K60" s="47"/>
      <c r="L60" s="57"/>
      <c r="M60" s="57"/>
      <c r="N60" s="29"/>
      <c r="O60" s="29"/>
      <c r="P60" s="58"/>
    </row>
    <row r="61" ht="13.9" customHeight="1" spans="1:16">
      <c r="A61" s="28"/>
      <c r="B61" s="29"/>
      <c r="C61" s="29"/>
      <c r="D61" s="29"/>
      <c r="E61" s="47"/>
      <c r="F61" s="47"/>
      <c r="G61" s="47"/>
      <c r="H61" s="47"/>
      <c r="I61" s="47"/>
      <c r="J61" s="47"/>
      <c r="K61" s="47"/>
      <c r="L61" s="57"/>
      <c r="M61" s="57"/>
      <c r="N61" s="29"/>
      <c r="O61" s="29"/>
      <c r="P61" s="58"/>
    </row>
    <row r="62" ht="13.2" customHeight="1" spans="1:16">
      <c r="A62" s="28"/>
      <c r="B62" s="29"/>
      <c r="C62" s="29"/>
      <c r="D62" s="29"/>
      <c r="E62" s="47"/>
      <c r="F62" s="47"/>
      <c r="G62" s="47"/>
      <c r="H62" s="47"/>
      <c r="I62" s="47"/>
      <c r="J62" s="47"/>
      <c r="K62" s="47"/>
      <c r="L62" s="57"/>
      <c r="M62" s="57"/>
      <c r="N62" s="29"/>
      <c r="O62" s="29"/>
      <c r="P62" s="58"/>
    </row>
    <row r="63" ht="13.2" customHeight="1" spans="1:16">
      <c r="A63" s="28"/>
      <c r="B63" s="29"/>
      <c r="C63" s="29"/>
      <c r="D63" s="29"/>
      <c r="E63" s="47"/>
      <c r="F63" s="47"/>
      <c r="G63" s="47"/>
      <c r="H63" s="47"/>
      <c r="I63" s="47"/>
      <c r="J63" s="47"/>
      <c r="K63" s="47"/>
      <c r="L63" s="57"/>
      <c r="M63" s="57"/>
      <c r="N63" s="29"/>
      <c r="O63" s="29"/>
      <c r="P63" s="58"/>
    </row>
    <row r="64" ht="13.2" customHeight="1" spans="1:16">
      <c r="A64" s="28"/>
      <c r="B64" s="29"/>
      <c r="C64" s="29"/>
      <c r="D64" s="29"/>
      <c r="E64" s="47"/>
      <c r="F64" s="47"/>
      <c r="G64" s="47"/>
      <c r="H64" s="47"/>
      <c r="I64" s="47"/>
      <c r="J64" s="47"/>
      <c r="K64" s="47"/>
      <c r="L64" s="57"/>
      <c r="M64" s="57"/>
      <c r="N64" s="29"/>
      <c r="O64" s="29"/>
      <c r="P64" s="58"/>
    </row>
    <row r="65" ht="13.2" customHeight="1" spans="1:16">
      <c r="A65" s="48"/>
      <c r="B65" s="49"/>
      <c r="C65" s="49"/>
      <c r="D65" s="49"/>
      <c r="E65" s="50"/>
      <c r="F65" s="50"/>
      <c r="G65" s="50"/>
      <c r="H65" s="50"/>
      <c r="I65" s="50"/>
      <c r="J65" s="50"/>
      <c r="K65" s="50"/>
      <c r="L65" s="59"/>
      <c r="M65" s="59"/>
      <c r="N65" s="49"/>
      <c r="O65" s="49"/>
      <c r="P65" s="60"/>
    </row>
    <row r="66" ht="16.85" customHeight="1" spans="1:16">
      <c r="A66" s="4" t="s">
        <v>35</v>
      </c>
      <c r="B66" s="4"/>
      <c r="C66" s="4"/>
      <c r="D66" s="4"/>
      <c r="E66" s="4"/>
      <c r="F66" s="4"/>
      <c r="G66" s="4"/>
      <c r="H66" s="4" t="s">
        <v>36</v>
      </c>
      <c r="I66" s="4"/>
      <c r="J66" s="4"/>
      <c r="K66" s="4"/>
      <c r="L66" s="4"/>
      <c r="M66" s="4"/>
      <c r="N66" s="4"/>
      <c r="O66" s="4"/>
      <c r="P66" s="4"/>
    </row>
    <row r="67" ht="16.1" customHeight="1" spans="1:16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ht="16.85" customHeight="1" spans="1:16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ht="32.95" customHeight="1" spans="1:16">
      <c r="A69" s="2" t="s">
        <v>0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ht="16.85" customHeight="1" spans="1:16">
      <c r="A70" s="4" t="s">
        <v>1</v>
      </c>
      <c r="B70" s="4"/>
      <c r="C70" s="4"/>
      <c r="D70" s="4"/>
      <c r="E70" s="4"/>
      <c r="F70" s="4"/>
      <c r="G70" s="4"/>
      <c r="H70" s="4"/>
      <c r="I70" s="4"/>
      <c r="J70" s="4"/>
      <c r="K70" s="51" t="s">
        <v>40</v>
      </c>
      <c r="L70" s="51"/>
      <c r="M70" s="51" t="s">
        <v>3</v>
      </c>
      <c r="N70" s="51"/>
      <c r="O70" s="52" t="s">
        <v>4</v>
      </c>
      <c r="P70" s="52"/>
    </row>
    <row r="71" ht="27.85" customHeight="1" spans="1:16">
      <c r="A71" s="25" t="s">
        <v>5</v>
      </c>
      <c r="B71" s="26" t="s">
        <v>6</v>
      </c>
      <c r="C71" s="26" t="s">
        <v>7</v>
      </c>
      <c r="D71" s="26" t="s">
        <v>8</v>
      </c>
      <c r="E71" s="26" t="s">
        <v>41</v>
      </c>
      <c r="F71" s="26"/>
      <c r="G71" s="26"/>
      <c r="H71" s="26" t="s">
        <v>42</v>
      </c>
      <c r="I71" s="26"/>
      <c r="J71" s="26"/>
      <c r="K71" s="26"/>
      <c r="L71" s="53" t="s">
        <v>11</v>
      </c>
      <c r="M71" s="53"/>
      <c r="N71" s="54" t="s">
        <v>12</v>
      </c>
      <c r="O71" s="54"/>
      <c r="P71" s="55" t="s">
        <v>13</v>
      </c>
    </row>
    <row r="72" ht="27.85" customHeight="1" spans="1:16">
      <c r="A72" s="25"/>
      <c r="B72" s="26"/>
      <c r="C72" s="26"/>
      <c r="D72" s="26"/>
      <c r="E72" s="29" t="s">
        <v>14</v>
      </c>
      <c r="F72" s="43" t="s">
        <v>15</v>
      </c>
      <c r="G72" s="43" t="s">
        <v>16</v>
      </c>
      <c r="H72" s="29" t="s">
        <v>14</v>
      </c>
      <c r="I72" s="43" t="s">
        <v>15</v>
      </c>
      <c r="J72" s="43" t="s">
        <v>16</v>
      </c>
      <c r="K72" s="43"/>
      <c r="L72" s="53"/>
      <c r="M72" s="53"/>
      <c r="N72" s="54"/>
      <c r="O72" s="54"/>
      <c r="P72" s="55"/>
    </row>
    <row r="73" ht="13.2" customHeight="1" spans="1:16">
      <c r="A73" s="44"/>
      <c r="B73" s="13" t="s">
        <v>17</v>
      </c>
      <c r="C73" s="14"/>
      <c r="D73" s="45"/>
      <c r="E73" s="45"/>
      <c r="F73" s="24">
        <f>F74+F75+F76</f>
        <v>110935.2</v>
      </c>
      <c r="G73" s="45"/>
      <c r="H73" s="45"/>
      <c r="I73" s="24">
        <f>I74+I75+I76</f>
        <v>115390.72</v>
      </c>
      <c r="J73" s="45"/>
      <c r="K73" s="45"/>
      <c r="L73" s="24">
        <v>726421.11</v>
      </c>
      <c r="M73" s="16"/>
      <c r="N73" s="45"/>
      <c r="O73" s="45"/>
      <c r="P73" s="17" t="s">
        <v>18</v>
      </c>
    </row>
    <row r="74" ht="13.2" customHeight="1" spans="1:16">
      <c r="A74" s="44"/>
      <c r="B74" s="13" t="s">
        <v>19</v>
      </c>
      <c r="C74" s="14"/>
      <c r="D74" s="45"/>
      <c r="E74" s="45"/>
      <c r="F74" s="24">
        <v>2049.06</v>
      </c>
      <c r="G74" s="45"/>
      <c r="H74" s="45"/>
      <c r="I74" s="24">
        <v>2132.64</v>
      </c>
      <c r="J74" s="45"/>
      <c r="K74" s="45"/>
      <c r="L74" s="24">
        <v>13408.31</v>
      </c>
      <c r="M74" s="16"/>
      <c r="N74" s="45"/>
      <c r="O74" s="45"/>
      <c r="P74" s="17" t="s">
        <v>20</v>
      </c>
    </row>
    <row r="75" ht="13.2" customHeight="1" spans="1:16">
      <c r="A75" s="44"/>
      <c r="B75" s="13" t="s">
        <v>21</v>
      </c>
      <c r="C75" s="14"/>
      <c r="D75" s="45"/>
      <c r="E75" s="45"/>
      <c r="F75" s="24">
        <v>1210.5</v>
      </c>
      <c r="G75" s="45"/>
      <c r="H75" s="45"/>
      <c r="I75" s="24">
        <v>1179.73</v>
      </c>
      <c r="J75" s="45"/>
      <c r="K75" s="45"/>
      <c r="L75" s="24">
        <v>8736.69</v>
      </c>
      <c r="M75" s="16"/>
      <c r="N75" s="45"/>
      <c r="O75" s="45"/>
      <c r="P75" s="17" t="s">
        <v>22</v>
      </c>
    </row>
    <row r="76" ht="13.2" customHeight="1" spans="1:16">
      <c r="A76" s="44"/>
      <c r="B76" s="13" t="s">
        <v>23</v>
      </c>
      <c r="C76" s="14"/>
      <c r="D76" s="45"/>
      <c r="E76" s="45"/>
      <c r="F76" s="24">
        <v>107675.64</v>
      </c>
      <c r="G76" s="45"/>
      <c r="H76" s="45"/>
      <c r="I76" s="24">
        <v>112078.35</v>
      </c>
      <c r="J76" s="45"/>
      <c r="K76" s="45"/>
      <c r="L76" s="24">
        <v>704276.11</v>
      </c>
      <c r="M76" s="16"/>
      <c r="N76" s="45"/>
      <c r="O76" s="45"/>
      <c r="P76" s="17" t="s">
        <v>24</v>
      </c>
    </row>
    <row r="77" ht="13.9" customHeight="1" spans="1:16">
      <c r="A77" s="44"/>
      <c r="B77" s="13" t="s">
        <v>25</v>
      </c>
      <c r="C77" s="14"/>
      <c r="D77" s="45"/>
      <c r="E77" s="45"/>
      <c r="F77" s="45"/>
      <c r="G77" s="45"/>
      <c r="H77" s="45"/>
      <c r="I77" s="46"/>
      <c r="J77" s="45"/>
      <c r="K77" s="45"/>
      <c r="L77" s="46"/>
      <c r="M77" s="46"/>
      <c r="N77" s="45"/>
      <c r="O77" s="45"/>
      <c r="P77" s="56"/>
    </row>
    <row r="78" ht="13.2" customHeight="1" spans="1:16">
      <c r="A78" s="44"/>
      <c r="B78" s="13" t="s">
        <v>26</v>
      </c>
      <c r="C78" s="14"/>
      <c r="D78" s="45"/>
      <c r="E78" s="45"/>
      <c r="F78" s="45"/>
      <c r="G78" s="45"/>
      <c r="H78" s="45"/>
      <c r="I78" s="46"/>
      <c r="J78" s="45"/>
      <c r="K78" s="45"/>
      <c r="L78" s="46"/>
      <c r="M78" s="46"/>
      <c r="N78" s="45"/>
      <c r="O78" s="45"/>
      <c r="P78" s="56"/>
    </row>
    <row r="79" ht="13.2" customHeight="1" spans="1:16">
      <c r="A79" s="44"/>
      <c r="B79" s="13" t="s">
        <v>27</v>
      </c>
      <c r="C79" s="14"/>
      <c r="D79" s="45"/>
      <c r="E79" s="45"/>
      <c r="F79" s="45"/>
      <c r="G79" s="45"/>
      <c r="H79" s="45"/>
      <c r="I79" s="46"/>
      <c r="J79" s="45"/>
      <c r="K79" s="45"/>
      <c r="L79" s="46"/>
      <c r="M79" s="46"/>
      <c r="N79" s="45"/>
      <c r="O79" s="45"/>
      <c r="P79" s="56"/>
    </row>
    <row r="80" ht="13.2" customHeight="1" spans="1:16">
      <c r="A80" s="44"/>
      <c r="B80" s="13" t="s">
        <v>28</v>
      </c>
      <c r="C80" s="14"/>
      <c r="D80" s="45"/>
      <c r="E80" s="45"/>
      <c r="F80" s="24">
        <f>F73</f>
        <v>110935.2</v>
      </c>
      <c r="G80" s="45"/>
      <c r="H80" s="45"/>
      <c r="I80" s="24">
        <f>I73</f>
        <v>115390.72</v>
      </c>
      <c r="J80" s="45"/>
      <c r="K80" s="45"/>
      <c r="L80" s="24">
        <v>726421.11</v>
      </c>
      <c r="M80" s="16"/>
      <c r="N80" s="45"/>
      <c r="O80" s="45"/>
      <c r="P80" s="17" t="s">
        <v>18</v>
      </c>
    </row>
    <row r="81" ht="13.2" customHeight="1" spans="1:16">
      <c r="A81" s="44"/>
      <c r="B81" s="13" t="s">
        <v>29</v>
      </c>
      <c r="C81" s="1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56"/>
    </row>
    <row r="82" ht="13.2" customHeight="1" spans="1:16">
      <c r="A82" s="44"/>
      <c r="B82" s="13" t="s">
        <v>30</v>
      </c>
      <c r="C82" s="14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56"/>
    </row>
    <row r="83" ht="13.2" customHeight="1" spans="1:16">
      <c r="A83" s="44"/>
      <c r="B83" s="13" t="s">
        <v>31</v>
      </c>
      <c r="C83" s="14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56"/>
    </row>
    <row r="84" ht="13.2" customHeight="1" spans="1:16">
      <c r="A84" s="44"/>
      <c r="B84" s="13" t="s">
        <v>32</v>
      </c>
      <c r="C84" s="14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56"/>
    </row>
    <row r="85" ht="13.2" customHeight="1" spans="1:16">
      <c r="A85" s="44"/>
      <c r="B85" s="13" t="s">
        <v>33</v>
      </c>
      <c r="C85" s="14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56"/>
    </row>
    <row r="86" ht="13.9" customHeight="1" spans="1:16">
      <c r="A86" s="44"/>
      <c r="B86" s="13" t="s">
        <v>34</v>
      </c>
      <c r="C86" s="14"/>
      <c r="D86" s="45"/>
      <c r="E86" s="45"/>
      <c r="F86" s="24">
        <f>F80</f>
        <v>110935.2</v>
      </c>
      <c r="G86" s="45"/>
      <c r="H86" s="45"/>
      <c r="I86" s="24">
        <f>I80</f>
        <v>115390.72</v>
      </c>
      <c r="J86" s="45"/>
      <c r="K86" s="45"/>
      <c r="L86" s="24">
        <v>726421.11</v>
      </c>
      <c r="M86" s="16"/>
      <c r="N86" s="45"/>
      <c r="O86" s="45"/>
      <c r="P86" s="17" t="s">
        <v>18</v>
      </c>
    </row>
    <row r="87" ht="13.2" customHeight="1" spans="1:16">
      <c r="A87" s="28"/>
      <c r="B87" s="29"/>
      <c r="C87" s="29"/>
      <c r="D87" s="29"/>
      <c r="E87" s="47"/>
      <c r="F87" s="47"/>
      <c r="G87" s="47"/>
      <c r="H87" s="47"/>
      <c r="I87" s="47"/>
      <c r="J87" s="47"/>
      <c r="K87" s="47"/>
      <c r="L87" s="57"/>
      <c r="M87" s="57"/>
      <c r="N87" s="29"/>
      <c r="O87" s="29"/>
      <c r="P87" s="58"/>
    </row>
    <row r="88" ht="13.2" customHeight="1" spans="1:16">
      <c r="A88" s="28"/>
      <c r="B88" s="29"/>
      <c r="C88" s="29"/>
      <c r="D88" s="29"/>
      <c r="E88" s="47"/>
      <c r="F88" s="47"/>
      <c r="G88" s="47"/>
      <c r="H88" s="47"/>
      <c r="I88" s="47"/>
      <c r="J88" s="47"/>
      <c r="K88" s="47"/>
      <c r="L88" s="57"/>
      <c r="M88" s="57"/>
      <c r="N88" s="29"/>
      <c r="O88" s="29"/>
      <c r="P88" s="58"/>
    </row>
    <row r="89" ht="13.2" customHeight="1" spans="1:16">
      <c r="A89" s="28"/>
      <c r="B89" s="29"/>
      <c r="C89" s="29"/>
      <c r="D89" s="29"/>
      <c r="E89" s="47"/>
      <c r="F89" s="47"/>
      <c r="G89" s="47"/>
      <c r="H89" s="47"/>
      <c r="I89" s="47"/>
      <c r="J89" s="47"/>
      <c r="K89" s="47"/>
      <c r="L89" s="57"/>
      <c r="M89" s="57"/>
      <c r="N89" s="29"/>
      <c r="O89" s="29"/>
      <c r="P89" s="58"/>
    </row>
    <row r="90" ht="13.2" customHeight="1" spans="1:16">
      <c r="A90" s="28"/>
      <c r="B90" s="29"/>
      <c r="C90" s="29"/>
      <c r="D90" s="29"/>
      <c r="E90" s="47"/>
      <c r="F90" s="47"/>
      <c r="G90" s="47"/>
      <c r="H90" s="47"/>
      <c r="I90" s="47"/>
      <c r="J90" s="47"/>
      <c r="K90" s="47"/>
      <c r="L90" s="57"/>
      <c r="M90" s="57"/>
      <c r="N90" s="29"/>
      <c r="O90" s="29"/>
      <c r="P90" s="58"/>
    </row>
    <row r="91" ht="13.2" customHeight="1" spans="1:16">
      <c r="A91" s="28"/>
      <c r="B91" s="29"/>
      <c r="C91" s="29"/>
      <c r="D91" s="29"/>
      <c r="E91" s="47"/>
      <c r="F91" s="47"/>
      <c r="G91" s="47"/>
      <c r="H91" s="47"/>
      <c r="I91" s="47"/>
      <c r="J91" s="47"/>
      <c r="K91" s="47"/>
      <c r="L91" s="57"/>
      <c r="M91" s="57"/>
      <c r="N91" s="29"/>
      <c r="O91" s="29"/>
      <c r="P91" s="58"/>
    </row>
    <row r="92" ht="13.2" customHeight="1" spans="1:16">
      <c r="A92" s="28"/>
      <c r="B92" s="29"/>
      <c r="C92" s="29"/>
      <c r="D92" s="29"/>
      <c r="E92" s="47"/>
      <c r="F92" s="47"/>
      <c r="G92" s="47"/>
      <c r="H92" s="47"/>
      <c r="I92" s="47"/>
      <c r="J92" s="47"/>
      <c r="K92" s="47"/>
      <c r="L92" s="57"/>
      <c r="M92" s="57"/>
      <c r="N92" s="29"/>
      <c r="O92" s="29"/>
      <c r="P92" s="58"/>
    </row>
    <row r="93" ht="13.2" customHeight="1" spans="1:16">
      <c r="A93" s="28"/>
      <c r="B93" s="29"/>
      <c r="C93" s="29"/>
      <c r="D93" s="29"/>
      <c r="E93" s="47"/>
      <c r="F93" s="47"/>
      <c r="G93" s="47"/>
      <c r="H93" s="47"/>
      <c r="I93" s="47"/>
      <c r="J93" s="47"/>
      <c r="K93" s="47"/>
      <c r="L93" s="57"/>
      <c r="M93" s="57"/>
      <c r="N93" s="29"/>
      <c r="O93" s="29"/>
      <c r="P93" s="58"/>
    </row>
    <row r="94" ht="13.2" customHeight="1" spans="1:16">
      <c r="A94" s="28"/>
      <c r="B94" s="29"/>
      <c r="C94" s="29"/>
      <c r="D94" s="29"/>
      <c r="E94" s="47"/>
      <c r="F94" s="47"/>
      <c r="G94" s="47"/>
      <c r="H94" s="47"/>
      <c r="I94" s="47"/>
      <c r="J94" s="47"/>
      <c r="K94" s="47"/>
      <c r="L94" s="57"/>
      <c r="M94" s="57"/>
      <c r="N94" s="29"/>
      <c r="O94" s="29"/>
      <c r="P94" s="58"/>
    </row>
    <row r="95" ht="13.9" customHeight="1" spans="1:16">
      <c r="A95" s="28"/>
      <c r="B95" s="29"/>
      <c r="C95" s="29"/>
      <c r="D95" s="29"/>
      <c r="E95" s="47"/>
      <c r="F95" s="47"/>
      <c r="G95" s="47"/>
      <c r="H95" s="47"/>
      <c r="I95" s="47"/>
      <c r="J95" s="47"/>
      <c r="K95" s="47"/>
      <c r="L95" s="57"/>
      <c r="M95" s="57"/>
      <c r="N95" s="29"/>
      <c r="O95" s="29"/>
      <c r="P95" s="58"/>
    </row>
    <row r="96" ht="13.2" customHeight="1" spans="1:16">
      <c r="A96" s="28"/>
      <c r="B96" s="29"/>
      <c r="C96" s="29"/>
      <c r="D96" s="29"/>
      <c r="E96" s="47"/>
      <c r="F96" s="47"/>
      <c r="G96" s="47"/>
      <c r="H96" s="47"/>
      <c r="I96" s="47"/>
      <c r="J96" s="47"/>
      <c r="K96" s="47"/>
      <c r="L96" s="57"/>
      <c r="M96" s="57"/>
      <c r="N96" s="29"/>
      <c r="O96" s="29"/>
      <c r="P96" s="58"/>
    </row>
    <row r="97" ht="13.2" customHeight="1" spans="1:16">
      <c r="A97" s="28"/>
      <c r="B97" s="29"/>
      <c r="C97" s="29"/>
      <c r="D97" s="29"/>
      <c r="E97" s="47"/>
      <c r="F97" s="47"/>
      <c r="G97" s="47"/>
      <c r="H97" s="47"/>
      <c r="I97" s="47"/>
      <c r="J97" s="47"/>
      <c r="K97" s="47"/>
      <c r="L97" s="57"/>
      <c r="M97" s="57"/>
      <c r="N97" s="29"/>
      <c r="O97" s="29"/>
      <c r="P97" s="58"/>
    </row>
    <row r="98" ht="13.2" customHeight="1" spans="1:16">
      <c r="A98" s="28"/>
      <c r="B98" s="29"/>
      <c r="C98" s="29"/>
      <c r="D98" s="29"/>
      <c r="E98" s="47"/>
      <c r="F98" s="47"/>
      <c r="G98" s="47"/>
      <c r="H98" s="47"/>
      <c r="I98" s="47"/>
      <c r="J98" s="47"/>
      <c r="K98" s="47"/>
      <c r="L98" s="57"/>
      <c r="M98" s="57"/>
      <c r="N98" s="29"/>
      <c r="O98" s="29"/>
      <c r="P98" s="58"/>
    </row>
    <row r="99" ht="13.2" customHeight="1" spans="1:16">
      <c r="A99" s="48"/>
      <c r="B99" s="49"/>
      <c r="C99" s="49"/>
      <c r="D99" s="49"/>
      <c r="E99" s="50"/>
      <c r="F99" s="50"/>
      <c r="G99" s="50"/>
      <c r="H99" s="50"/>
      <c r="I99" s="50"/>
      <c r="J99" s="50"/>
      <c r="K99" s="50"/>
      <c r="L99" s="59"/>
      <c r="M99" s="59"/>
      <c r="N99" s="49"/>
      <c r="O99" s="49"/>
      <c r="P99" s="60"/>
    </row>
    <row r="100" ht="16.85" customHeight="1" spans="1:16">
      <c r="A100" s="4" t="s">
        <v>35</v>
      </c>
      <c r="B100" s="4"/>
      <c r="C100" s="4"/>
      <c r="D100" s="4"/>
      <c r="E100" s="4"/>
      <c r="F100" s="4"/>
      <c r="G100" s="4"/>
      <c r="H100" s="4" t="s">
        <v>36</v>
      </c>
      <c r="I100" s="4"/>
      <c r="J100" s="4"/>
      <c r="K100" s="4"/>
      <c r="L100" s="4"/>
      <c r="M100" s="4"/>
      <c r="N100" s="4"/>
      <c r="O100" s="4"/>
      <c r="P100" s="4"/>
    </row>
    <row r="101" ht="16.1" customHeight="1" spans="1:16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ht="16.85" customHeight="1" spans="1:16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</sheetData>
  <mergeCells count="300">
    <mergeCell ref="A1:P1"/>
    <mergeCell ref="A2:J2"/>
    <mergeCell ref="K2:L2"/>
    <mergeCell ref="M2:N2"/>
    <mergeCell ref="O2:P2"/>
    <mergeCell ref="E3:G3"/>
    <mergeCell ref="H3:K3"/>
    <mergeCell ref="J4:K4"/>
    <mergeCell ref="J5:K5"/>
    <mergeCell ref="L5:M5"/>
    <mergeCell ref="N5:O5"/>
    <mergeCell ref="J6:K6"/>
    <mergeCell ref="L6:M6"/>
    <mergeCell ref="N6:O6"/>
    <mergeCell ref="J7:K7"/>
    <mergeCell ref="L7:M7"/>
    <mergeCell ref="N7:O7"/>
    <mergeCell ref="J8:K8"/>
    <mergeCell ref="L8:M8"/>
    <mergeCell ref="N8:O8"/>
    <mergeCell ref="J9:K9"/>
    <mergeCell ref="L9:M9"/>
    <mergeCell ref="N9:O9"/>
    <mergeCell ref="J10:K10"/>
    <mergeCell ref="L10:M10"/>
    <mergeCell ref="N10:O10"/>
    <mergeCell ref="J11:K11"/>
    <mergeCell ref="L11:M11"/>
    <mergeCell ref="N11:O11"/>
    <mergeCell ref="J12:K12"/>
    <mergeCell ref="L12:M12"/>
    <mergeCell ref="N12:O12"/>
    <mergeCell ref="J13:K13"/>
    <mergeCell ref="L13:M13"/>
    <mergeCell ref="N13:O13"/>
    <mergeCell ref="J14:K14"/>
    <mergeCell ref="L14:M14"/>
    <mergeCell ref="N14:O14"/>
    <mergeCell ref="J15:K15"/>
    <mergeCell ref="L15:M15"/>
    <mergeCell ref="N15:O15"/>
    <mergeCell ref="J16:K16"/>
    <mergeCell ref="L16:M16"/>
    <mergeCell ref="N16:O16"/>
    <mergeCell ref="J17:K17"/>
    <mergeCell ref="L17:M17"/>
    <mergeCell ref="N17:O17"/>
    <mergeCell ref="J18:K18"/>
    <mergeCell ref="L18:M18"/>
    <mergeCell ref="N18:O18"/>
    <mergeCell ref="J19:K19"/>
    <mergeCell ref="L19:M19"/>
    <mergeCell ref="N19:O19"/>
    <mergeCell ref="J20:K20"/>
    <mergeCell ref="L20:M20"/>
    <mergeCell ref="N20:O20"/>
    <mergeCell ref="J21:K21"/>
    <mergeCell ref="L21:M21"/>
    <mergeCell ref="N21:O21"/>
    <mergeCell ref="J22:K22"/>
    <mergeCell ref="L22:M22"/>
    <mergeCell ref="N22:O22"/>
    <mergeCell ref="J23:K23"/>
    <mergeCell ref="L23:M23"/>
    <mergeCell ref="N23:O23"/>
    <mergeCell ref="J24:K24"/>
    <mergeCell ref="L24:M24"/>
    <mergeCell ref="N24:O24"/>
    <mergeCell ref="J25:K25"/>
    <mergeCell ref="L25:M25"/>
    <mergeCell ref="N25:O25"/>
    <mergeCell ref="J26:K26"/>
    <mergeCell ref="L26:M26"/>
    <mergeCell ref="N26:O26"/>
    <mergeCell ref="J27:K27"/>
    <mergeCell ref="L27:M27"/>
    <mergeCell ref="N27:O27"/>
    <mergeCell ref="J28:K28"/>
    <mergeCell ref="L28:M28"/>
    <mergeCell ref="N28:O28"/>
    <mergeCell ref="J29:K29"/>
    <mergeCell ref="L29:M29"/>
    <mergeCell ref="N29:O29"/>
    <mergeCell ref="J30:K30"/>
    <mergeCell ref="L30:M30"/>
    <mergeCell ref="N30:O30"/>
    <mergeCell ref="J31:K31"/>
    <mergeCell ref="L31:M31"/>
    <mergeCell ref="N31:O31"/>
    <mergeCell ref="A32:G32"/>
    <mergeCell ref="H32:P32"/>
    <mergeCell ref="A33:P33"/>
    <mergeCell ref="A34:P34"/>
    <mergeCell ref="A35:P35"/>
    <mergeCell ref="A36:J36"/>
    <mergeCell ref="K36:L36"/>
    <mergeCell ref="M36:N36"/>
    <mergeCell ref="O36:P36"/>
    <mergeCell ref="E37:G37"/>
    <mergeCell ref="H37:K37"/>
    <mergeCell ref="J38:K38"/>
    <mergeCell ref="J39:K39"/>
    <mergeCell ref="L39:M39"/>
    <mergeCell ref="N39:O39"/>
    <mergeCell ref="J40:K40"/>
    <mergeCell ref="L40:M40"/>
    <mergeCell ref="N40:O40"/>
    <mergeCell ref="J41:K41"/>
    <mergeCell ref="L41:M41"/>
    <mergeCell ref="N41:O41"/>
    <mergeCell ref="J42:K42"/>
    <mergeCell ref="L42:M42"/>
    <mergeCell ref="N42:O42"/>
    <mergeCell ref="J43:K43"/>
    <mergeCell ref="L43:M43"/>
    <mergeCell ref="N43:O43"/>
    <mergeCell ref="J44:K44"/>
    <mergeCell ref="L44:M44"/>
    <mergeCell ref="N44:O44"/>
    <mergeCell ref="J45:K45"/>
    <mergeCell ref="L45:M45"/>
    <mergeCell ref="N45:O45"/>
    <mergeCell ref="J46:K46"/>
    <mergeCell ref="L46:M46"/>
    <mergeCell ref="N46:O46"/>
    <mergeCell ref="J47:K47"/>
    <mergeCell ref="L47:M47"/>
    <mergeCell ref="N47:O47"/>
    <mergeCell ref="J48:K48"/>
    <mergeCell ref="L48:M48"/>
    <mergeCell ref="N48:O48"/>
    <mergeCell ref="J49:K49"/>
    <mergeCell ref="L49:M49"/>
    <mergeCell ref="N49:O49"/>
    <mergeCell ref="J50:K50"/>
    <mergeCell ref="L50:M50"/>
    <mergeCell ref="N50:O50"/>
    <mergeCell ref="J51:K51"/>
    <mergeCell ref="L51:M51"/>
    <mergeCell ref="N51:O51"/>
    <mergeCell ref="J52:K52"/>
    <mergeCell ref="L52:M52"/>
    <mergeCell ref="N52:O52"/>
    <mergeCell ref="J53:K53"/>
    <mergeCell ref="L53:M53"/>
    <mergeCell ref="N53:O53"/>
    <mergeCell ref="J54:K54"/>
    <mergeCell ref="L54:M54"/>
    <mergeCell ref="N54:O54"/>
    <mergeCell ref="J55:K55"/>
    <mergeCell ref="L55:M55"/>
    <mergeCell ref="N55:O55"/>
    <mergeCell ref="J56:K56"/>
    <mergeCell ref="L56:M56"/>
    <mergeCell ref="N56:O56"/>
    <mergeCell ref="J57:K57"/>
    <mergeCell ref="L57:M57"/>
    <mergeCell ref="N57:O57"/>
    <mergeCell ref="J58:K58"/>
    <mergeCell ref="L58:M58"/>
    <mergeCell ref="N58:O58"/>
    <mergeCell ref="J59:K59"/>
    <mergeCell ref="L59:M59"/>
    <mergeCell ref="N59:O59"/>
    <mergeCell ref="J60:K60"/>
    <mergeCell ref="L60:M60"/>
    <mergeCell ref="N60:O60"/>
    <mergeCell ref="J61:K61"/>
    <mergeCell ref="L61:M61"/>
    <mergeCell ref="N61:O61"/>
    <mergeCell ref="J62:K62"/>
    <mergeCell ref="L62:M62"/>
    <mergeCell ref="N62:O62"/>
    <mergeCell ref="J63:K63"/>
    <mergeCell ref="L63:M63"/>
    <mergeCell ref="N63:O63"/>
    <mergeCell ref="J64:K64"/>
    <mergeCell ref="L64:M64"/>
    <mergeCell ref="N64:O64"/>
    <mergeCell ref="J65:K65"/>
    <mergeCell ref="L65:M65"/>
    <mergeCell ref="N65:O65"/>
    <mergeCell ref="A66:G66"/>
    <mergeCell ref="H66:P66"/>
    <mergeCell ref="A67:P67"/>
    <mergeCell ref="A68:P68"/>
    <mergeCell ref="A69:P69"/>
    <mergeCell ref="A70:J70"/>
    <mergeCell ref="K70:L70"/>
    <mergeCell ref="M70:N70"/>
    <mergeCell ref="O70:P70"/>
    <mergeCell ref="E71:G71"/>
    <mergeCell ref="H71:K71"/>
    <mergeCell ref="J72:K72"/>
    <mergeCell ref="J73:K73"/>
    <mergeCell ref="L73:M73"/>
    <mergeCell ref="N73:O73"/>
    <mergeCell ref="J74:K74"/>
    <mergeCell ref="L74:M74"/>
    <mergeCell ref="N74:O74"/>
    <mergeCell ref="J75:K75"/>
    <mergeCell ref="L75:M75"/>
    <mergeCell ref="N75:O75"/>
    <mergeCell ref="J76:K76"/>
    <mergeCell ref="L76:M76"/>
    <mergeCell ref="N76:O76"/>
    <mergeCell ref="J77:K77"/>
    <mergeCell ref="L77:M77"/>
    <mergeCell ref="N77:O77"/>
    <mergeCell ref="J78:K78"/>
    <mergeCell ref="L78:M78"/>
    <mergeCell ref="N78:O78"/>
    <mergeCell ref="J79:K79"/>
    <mergeCell ref="L79:M79"/>
    <mergeCell ref="N79:O79"/>
    <mergeCell ref="J80:K80"/>
    <mergeCell ref="L80:M80"/>
    <mergeCell ref="N80:O80"/>
    <mergeCell ref="J81:K81"/>
    <mergeCell ref="L81:M81"/>
    <mergeCell ref="N81:O81"/>
    <mergeCell ref="J82:K82"/>
    <mergeCell ref="L82:M82"/>
    <mergeCell ref="N82:O82"/>
    <mergeCell ref="J83:K83"/>
    <mergeCell ref="L83:M83"/>
    <mergeCell ref="N83:O83"/>
    <mergeCell ref="J84:K84"/>
    <mergeCell ref="L84:M84"/>
    <mergeCell ref="N84:O84"/>
    <mergeCell ref="J85:K85"/>
    <mergeCell ref="L85:M85"/>
    <mergeCell ref="N85:O85"/>
    <mergeCell ref="J86:K86"/>
    <mergeCell ref="L86:M86"/>
    <mergeCell ref="N86:O86"/>
    <mergeCell ref="J87:K87"/>
    <mergeCell ref="L87:M87"/>
    <mergeCell ref="N87:O87"/>
    <mergeCell ref="J88:K88"/>
    <mergeCell ref="L88:M88"/>
    <mergeCell ref="N88:O88"/>
    <mergeCell ref="J89:K89"/>
    <mergeCell ref="L89:M89"/>
    <mergeCell ref="N89:O89"/>
    <mergeCell ref="J90:K90"/>
    <mergeCell ref="L90:M90"/>
    <mergeCell ref="N90:O90"/>
    <mergeCell ref="J91:K91"/>
    <mergeCell ref="L91:M91"/>
    <mergeCell ref="N91:O91"/>
    <mergeCell ref="J92:K92"/>
    <mergeCell ref="L92:M92"/>
    <mergeCell ref="N92:O92"/>
    <mergeCell ref="J93:K93"/>
    <mergeCell ref="L93:M93"/>
    <mergeCell ref="N93:O93"/>
    <mergeCell ref="J94:K94"/>
    <mergeCell ref="L94:M94"/>
    <mergeCell ref="N94:O94"/>
    <mergeCell ref="J95:K95"/>
    <mergeCell ref="L95:M95"/>
    <mergeCell ref="N95:O95"/>
    <mergeCell ref="J96:K96"/>
    <mergeCell ref="L96:M96"/>
    <mergeCell ref="N96:O96"/>
    <mergeCell ref="J97:K97"/>
    <mergeCell ref="L97:M97"/>
    <mergeCell ref="N97:O97"/>
    <mergeCell ref="J98:K98"/>
    <mergeCell ref="L98:M98"/>
    <mergeCell ref="N98:O98"/>
    <mergeCell ref="J99:K99"/>
    <mergeCell ref="L99:M99"/>
    <mergeCell ref="N99:O99"/>
    <mergeCell ref="A100:G100"/>
    <mergeCell ref="H100:P100"/>
    <mergeCell ref="A101:P101"/>
    <mergeCell ref="A102:P102"/>
    <mergeCell ref="A3:A4"/>
    <mergeCell ref="A37:A38"/>
    <mergeCell ref="A71:A72"/>
    <mergeCell ref="B3:B4"/>
    <mergeCell ref="B37:B38"/>
    <mergeCell ref="B71:B72"/>
    <mergeCell ref="C3:C4"/>
    <mergeCell ref="C37:C38"/>
    <mergeCell ref="C71:C72"/>
    <mergeCell ref="D3:D4"/>
    <mergeCell ref="D37:D38"/>
    <mergeCell ref="D71:D72"/>
    <mergeCell ref="P3:P4"/>
    <mergeCell ref="P37:P38"/>
    <mergeCell ref="P71:P72"/>
    <mergeCell ref="L3:M4"/>
    <mergeCell ref="N3:O4"/>
    <mergeCell ref="L37:M38"/>
    <mergeCell ref="N37:O38"/>
    <mergeCell ref="L71:M72"/>
    <mergeCell ref="N71:O72"/>
  </mergeCells>
  <pageMargins left="0.98" right="0.12" top="0.315" bottom="0.315" header="0" footer="0"/>
  <pageSetup paperSize="9" fitToWidth="0" fitToHeight="0" orientation="landscape"/>
  <headerFooter alignWithMargins="0"/>
  <rowBreaks count="2" manualBreakCount="2">
    <brk id="34" max="16383" man="1"/>
    <brk id="6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view="pageBreakPreview" zoomScaleNormal="100" workbookViewId="0">
      <selection activeCell="F15" sqref="F15"/>
    </sheetView>
  </sheetViews>
  <sheetFormatPr defaultColWidth="9" defaultRowHeight="14.2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</cols>
  <sheetData>
    <row r="1" ht="32.95" customHeight="1" spans="1:5">
      <c r="A1" s="2" t="s">
        <v>43</v>
      </c>
      <c r="B1" s="2"/>
      <c r="C1" s="2"/>
      <c r="D1" s="2"/>
      <c r="E1" s="2"/>
    </row>
    <row r="2" ht="16.85" customHeight="1" spans="1:3">
      <c r="A2" s="4" t="s">
        <v>120</v>
      </c>
      <c r="B2" s="4"/>
      <c r="C2" s="4"/>
    </row>
    <row r="3" ht="27.85" customHeight="1" spans="1:5">
      <c r="A3" s="25" t="s">
        <v>45</v>
      </c>
      <c r="B3" s="26" t="s">
        <v>46</v>
      </c>
      <c r="C3" s="26" t="s">
        <v>47</v>
      </c>
      <c r="D3" s="26"/>
      <c r="E3" s="27" t="s">
        <v>48</v>
      </c>
    </row>
    <row r="4" ht="28.55" customHeight="1" spans="1:5">
      <c r="A4" s="28" t="s">
        <v>49</v>
      </c>
      <c r="B4" s="29" t="s">
        <v>50</v>
      </c>
      <c r="C4" s="29" t="s">
        <v>19</v>
      </c>
      <c r="D4" s="29"/>
      <c r="E4" s="30">
        <f>'腾龙村 工程量清单表(2位小数)'!C41</f>
        <v>2049.06</v>
      </c>
    </row>
    <row r="5" ht="27.85" customHeight="1" spans="1:5">
      <c r="A5" s="28" t="s">
        <v>51</v>
      </c>
      <c r="B5" s="29" t="s">
        <v>52</v>
      </c>
      <c r="C5" s="29" t="s">
        <v>21</v>
      </c>
      <c r="D5" s="29"/>
      <c r="E5" s="30">
        <f>'腾龙村 工程量清单表(2位小数)'!C84</f>
        <v>1210.5</v>
      </c>
    </row>
    <row r="6" ht="28.55" customHeight="1" spans="1:5">
      <c r="A6" s="28" t="s">
        <v>53</v>
      </c>
      <c r="B6" s="29" t="s">
        <v>54</v>
      </c>
      <c r="C6" s="29" t="s">
        <v>23</v>
      </c>
      <c r="D6" s="29"/>
      <c r="E6" s="30">
        <f>'腾龙村 工程量清单表(2位小数)'!C127</f>
        <v>107675.64</v>
      </c>
    </row>
    <row r="7" ht="28.55" customHeight="1" spans="1:5">
      <c r="A7" s="28" t="s">
        <v>55</v>
      </c>
      <c r="B7" s="29" t="s">
        <v>56</v>
      </c>
      <c r="C7" s="29" t="s">
        <v>25</v>
      </c>
      <c r="D7" s="29"/>
      <c r="E7" s="30"/>
    </row>
    <row r="8" ht="28.55" customHeight="1" spans="1:5">
      <c r="A8" s="28" t="s">
        <v>57</v>
      </c>
      <c r="B8" s="29" t="s">
        <v>58</v>
      </c>
      <c r="C8" s="29" t="s">
        <v>26</v>
      </c>
      <c r="D8" s="29"/>
      <c r="E8" s="30"/>
    </row>
    <row r="9" ht="27.85" customHeight="1" spans="1:5">
      <c r="A9" s="28" t="s">
        <v>59</v>
      </c>
      <c r="B9" s="28" t="s">
        <v>60</v>
      </c>
      <c r="C9" s="28"/>
      <c r="D9" s="28"/>
      <c r="E9" s="30">
        <f>E4+E5+E6</f>
        <v>110935.2</v>
      </c>
    </row>
    <row r="10" ht="27.85" customHeight="1" spans="1:5">
      <c r="A10" s="28" t="s">
        <v>61</v>
      </c>
      <c r="B10" s="31" t="s">
        <v>27</v>
      </c>
      <c r="C10" s="31"/>
      <c r="D10" s="31"/>
      <c r="E10" s="30"/>
    </row>
    <row r="11" ht="27.85" customHeight="1" spans="1:5">
      <c r="A11" s="28" t="s">
        <v>62</v>
      </c>
      <c r="B11" s="32" t="s">
        <v>63</v>
      </c>
      <c r="C11" s="32"/>
      <c r="D11" s="32"/>
      <c r="E11" s="30">
        <f>E9</f>
        <v>110935.2</v>
      </c>
    </row>
    <row r="12" ht="27.1" customHeight="1" spans="1:5">
      <c r="A12" s="28" t="s">
        <v>64</v>
      </c>
      <c r="B12" s="31" t="s">
        <v>29</v>
      </c>
      <c r="C12" s="31"/>
      <c r="D12" s="31"/>
      <c r="E12" s="30"/>
    </row>
    <row r="13" ht="27.85" customHeight="1" spans="1:5">
      <c r="A13" s="28" t="s">
        <v>65</v>
      </c>
      <c r="B13" s="31" t="s">
        <v>33</v>
      </c>
      <c r="C13" s="31"/>
      <c r="D13" s="31"/>
      <c r="E13" s="30"/>
    </row>
    <row r="14" ht="27.85" customHeight="1" spans="1:5">
      <c r="A14" s="20" t="s">
        <v>66</v>
      </c>
      <c r="B14" s="33" t="s">
        <v>67</v>
      </c>
      <c r="C14" s="33"/>
      <c r="D14" s="33"/>
      <c r="E14" s="34">
        <f>E11</f>
        <v>110935.2</v>
      </c>
    </row>
  </sheetData>
  <mergeCells count="14">
    <mergeCell ref="A1:E1"/>
    <mergeCell ref="A2:C2"/>
    <mergeCell ref="C3:D3"/>
    <mergeCell ref="C4:D4"/>
    <mergeCell ref="C5:D5"/>
    <mergeCell ref="C6:D6"/>
    <mergeCell ref="C7:D7"/>
    <mergeCell ref="C8:D8"/>
    <mergeCell ref="B9:D9"/>
    <mergeCell ref="B10:D10"/>
    <mergeCell ref="B11:D11"/>
    <mergeCell ref="B12:D12"/>
    <mergeCell ref="B13:D13"/>
    <mergeCell ref="B14:D14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9"/>
  <sheetViews>
    <sheetView view="pageBreakPreview" zoomScaleNormal="100" topLeftCell="A100" workbookViewId="0">
      <selection activeCell="H136" sqref="H136"/>
    </sheetView>
  </sheetViews>
  <sheetFormatPr defaultColWidth="9" defaultRowHeight="14.25" outlineLevelCol="5"/>
  <cols>
    <col min="1" max="1" width="8.125" customWidth="1"/>
    <col min="2" max="2" width="35.1166666666667" customWidth="1"/>
    <col min="3" max="3" width="8.125" customWidth="1"/>
    <col min="4" max="4" width="9.75" style="1" customWidth="1"/>
    <col min="5" max="5" width="9.75" customWidth="1"/>
    <col min="6" max="6" width="10.625" customWidth="1"/>
    <col min="7" max="7" width="20" customWidth="1"/>
  </cols>
  <sheetData>
    <row r="1" ht="32.95" customHeight="1" spans="1:6">
      <c r="A1" s="2" t="s">
        <v>68</v>
      </c>
      <c r="B1" s="2"/>
      <c r="C1" s="2"/>
      <c r="D1" s="3"/>
      <c r="E1" s="2"/>
      <c r="F1" s="2"/>
    </row>
    <row r="2" ht="16.85" customHeight="1" spans="1:6">
      <c r="A2" s="4" t="s">
        <v>121</v>
      </c>
      <c r="B2" s="4"/>
      <c r="C2" s="4"/>
      <c r="D2" s="5"/>
      <c r="E2" s="4" t="s">
        <v>70</v>
      </c>
      <c r="F2" s="4"/>
    </row>
    <row r="3" ht="32.95" customHeight="1" spans="1:6">
      <c r="A3" s="6" t="s">
        <v>19</v>
      </c>
      <c r="B3" s="6"/>
      <c r="C3" s="6"/>
      <c r="D3" s="7"/>
      <c r="E3" s="6"/>
      <c r="F3" s="6"/>
    </row>
    <row r="4" ht="16.85" customHeight="1" spans="1:6">
      <c r="A4" s="8" t="s">
        <v>71</v>
      </c>
      <c r="B4" s="9" t="s">
        <v>72</v>
      </c>
      <c r="C4" s="9" t="s">
        <v>7</v>
      </c>
      <c r="D4" s="10" t="s">
        <v>14</v>
      </c>
      <c r="E4" s="9" t="s">
        <v>73</v>
      </c>
      <c r="F4" s="11" t="s">
        <v>74</v>
      </c>
    </row>
    <row r="5" ht="16.1" customHeight="1" spans="1:6">
      <c r="A5" s="12" t="s">
        <v>75</v>
      </c>
      <c r="B5" s="13" t="s">
        <v>76</v>
      </c>
      <c r="C5" s="14"/>
      <c r="D5" s="15"/>
      <c r="E5" s="16"/>
      <c r="F5" s="17"/>
    </row>
    <row r="6" ht="16.85" customHeight="1" spans="1:6">
      <c r="A6" s="12" t="s">
        <v>77</v>
      </c>
      <c r="B6" s="13" t="s">
        <v>78</v>
      </c>
      <c r="C6" s="14"/>
      <c r="D6" s="15"/>
      <c r="E6" s="16"/>
      <c r="F6" s="17"/>
    </row>
    <row r="7" ht="16.1" customHeight="1" spans="1:6">
      <c r="A7" s="12" t="s">
        <v>79</v>
      </c>
      <c r="B7" s="13" t="s">
        <v>80</v>
      </c>
      <c r="C7" s="14" t="s">
        <v>81</v>
      </c>
      <c r="D7" s="15">
        <v>1</v>
      </c>
      <c r="E7" s="18">
        <f>ROUND(SUM(C84+C127-F50)*0.4%,2)</f>
        <v>431.38</v>
      </c>
      <c r="F7" s="19">
        <f>D7*E7</f>
        <v>431.38</v>
      </c>
    </row>
    <row r="8" ht="16.1" customHeight="1" spans="1:6">
      <c r="A8" s="12" t="s">
        <v>82</v>
      </c>
      <c r="B8" s="13" t="s">
        <v>83</v>
      </c>
      <c r="C8" s="14"/>
      <c r="D8" s="15"/>
      <c r="E8" s="18"/>
      <c r="F8" s="19"/>
    </row>
    <row r="9" ht="16.85" customHeight="1" spans="1:6">
      <c r="A9" s="12" t="s">
        <v>84</v>
      </c>
      <c r="B9" s="13" t="s">
        <v>85</v>
      </c>
      <c r="C9" s="14" t="s">
        <v>81</v>
      </c>
      <c r="D9" s="15">
        <v>1</v>
      </c>
      <c r="E9" s="18">
        <f>ROUND(SUM(C84+C127-F50)*1.5%,2)</f>
        <v>1617.68</v>
      </c>
      <c r="F9" s="19">
        <f>D9*E9</f>
        <v>1617.68</v>
      </c>
    </row>
    <row r="10" ht="16.1" customHeight="1" spans="1:6">
      <c r="A10" s="12"/>
      <c r="B10" s="13"/>
      <c r="C10" s="14"/>
      <c r="D10" s="15"/>
      <c r="E10" s="16"/>
      <c r="F10" s="17"/>
    </row>
    <row r="11" ht="16.1" customHeight="1" spans="1:6">
      <c r="A11" s="12"/>
      <c r="B11" s="13"/>
      <c r="C11" s="14"/>
      <c r="D11" s="15"/>
      <c r="E11" s="16"/>
      <c r="F11" s="17"/>
    </row>
    <row r="12" ht="16.85" customHeight="1" spans="1:6">
      <c r="A12" s="12"/>
      <c r="B12" s="13"/>
      <c r="C12" s="14"/>
      <c r="D12" s="15"/>
      <c r="E12" s="16"/>
      <c r="F12" s="17"/>
    </row>
    <row r="13" ht="16.1" customHeight="1" spans="1:6">
      <c r="A13" s="12"/>
      <c r="B13" s="13"/>
      <c r="C13" s="14"/>
      <c r="D13" s="15"/>
      <c r="E13" s="16"/>
      <c r="F13" s="17"/>
    </row>
    <row r="14" ht="16.1" customHeight="1" spans="1:6">
      <c r="A14" s="12"/>
      <c r="B14" s="13"/>
      <c r="C14" s="14"/>
      <c r="D14" s="15"/>
      <c r="E14" s="16"/>
      <c r="F14" s="17"/>
    </row>
    <row r="15" ht="16.85" customHeight="1" spans="1:6">
      <c r="A15" s="12"/>
      <c r="B15" s="13"/>
      <c r="C15" s="14"/>
      <c r="D15" s="15"/>
      <c r="E15" s="16"/>
      <c r="F15" s="17"/>
    </row>
    <row r="16" ht="16.1" customHeight="1" spans="1:6">
      <c r="A16" s="12"/>
      <c r="B16" s="13"/>
      <c r="C16" s="14"/>
      <c r="D16" s="15"/>
      <c r="E16" s="16"/>
      <c r="F16" s="17"/>
    </row>
    <row r="17" ht="16.1" customHeight="1" spans="1:6">
      <c r="A17" s="12"/>
      <c r="B17" s="13"/>
      <c r="C17" s="14"/>
      <c r="D17" s="15"/>
      <c r="E17" s="16"/>
      <c r="F17" s="17"/>
    </row>
    <row r="18" ht="16.85" customHeight="1" spans="1:6">
      <c r="A18" s="12"/>
      <c r="B18" s="13"/>
      <c r="C18" s="14"/>
      <c r="D18" s="15"/>
      <c r="E18" s="16"/>
      <c r="F18" s="17"/>
    </row>
    <row r="19" ht="16.1" customHeight="1" spans="1:6">
      <c r="A19" s="12"/>
      <c r="B19" s="13"/>
      <c r="C19" s="14"/>
      <c r="D19" s="15"/>
      <c r="E19" s="16"/>
      <c r="F19" s="17"/>
    </row>
    <row r="20" ht="16.1" customHeight="1" spans="1:6">
      <c r="A20" s="12"/>
      <c r="B20" s="13"/>
      <c r="C20" s="14"/>
      <c r="D20" s="15"/>
      <c r="E20" s="16"/>
      <c r="F20" s="17"/>
    </row>
    <row r="21" ht="16.85" customHeight="1" spans="1:6">
      <c r="A21" s="12"/>
      <c r="B21" s="13"/>
      <c r="C21" s="14"/>
      <c r="D21" s="15"/>
      <c r="E21" s="16"/>
      <c r="F21" s="17"/>
    </row>
    <row r="22" ht="16.1" customHeight="1" spans="1:6">
      <c r="A22" s="12"/>
      <c r="B22" s="13"/>
      <c r="C22" s="14"/>
      <c r="D22" s="15"/>
      <c r="E22" s="16"/>
      <c r="F22" s="17"/>
    </row>
    <row r="23" ht="16.1" customHeight="1" spans="1:6">
      <c r="A23" s="12"/>
      <c r="B23" s="13"/>
      <c r="C23" s="14"/>
      <c r="D23" s="15"/>
      <c r="E23" s="16"/>
      <c r="F23" s="17"/>
    </row>
    <row r="24" ht="16.85" customHeight="1" spans="1:6">
      <c r="A24" s="12"/>
      <c r="B24" s="13"/>
      <c r="C24" s="14"/>
      <c r="D24" s="15"/>
      <c r="E24" s="16"/>
      <c r="F24" s="17"/>
    </row>
    <row r="25" ht="16.1" customHeight="1" spans="1:6">
      <c r="A25" s="12"/>
      <c r="B25" s="13"/>
      <c r="C25" s="14"/>
      <c r="D25" s="15"/>
      <c r="E25" s="16"/>
      <c r="F25" s="17"/>
    </row>
    <row r="26" ht="16.85" customHeight="1" spans="1:6">
      <c r="A26" s="12"/>
      <c r="B26" s="13"/>
      <c r="C26" s="14"/>
      <c r="D26" s="15"/>
      <c r="E26" s="16"/>
      <c r="F26" s="17"/>
    </row>
    <row r="27" ht="16.1" customHeight="1" spans="1:6">
      <c r="A27" s="12"/>
      <c r="B27" s="13"/>
      <c r="C27" s="14"/>
      <c r="D27" s="15"/>
      <c r="E27" s="16"/>
      <c r="F27" s="17"/>
    </row>
    <row r="28" ht="16.1" customHeight="1" spans="1:6">
      <c r="A28" s="12"/>
      <c r="B28" s="13"/>
      <c r="C28" s="14"/>
      <c r="D28" s="15"/>
      <c r="E28" s="16"/>
      <c r="F28" s="17"/>
    </row>
    <row r="29" ht="16.85" customHeight="1" spans="1:6">
      <c r="A29" s="12"/>
      <c r="B29" s="13"/>
      <c r="C29" s="14"/>
      <c r="D29" s="15"/>
      <c r="E29" s="16"/>
      <c r="F29" s="17"/>
    </row>
    <row r="30" ht="16.1" customHeight="1" spans="1:6">
      <c r="A30" s="12"/>
      <c r="B30" s="13"/>
      <c r="C30" s="14"/>
      <c r="D30" s="15"/>
      <c r="E30" s="16"/>
      <c r="F30" s="17"/>
    </row>
    <row r="31" ht="16.1" customHeight="1" spans="1:6">
      <c r="A31" s="12"/>
      <c r="B31" s="13"/>
      <c r="C31" s="14"/>
      <c r="D31" s="15"/>
      <c r="E31" s="16"/>
      <c r="F31" s="17"/>
    </row>
    <row r="32" ht="16.85" customHeight="1" spans="1:6">
      <c r="A32" s="12"/>
      <c r="B32" s="13"/>
      <c r="C32" s="14"/>
      <c r="D32" s="15"/>
      <c r="E32" s="16"/>
      <c r="F32" s="17"/>
    </row>
    <row r="33" ht="16.1" customHeight="1" spans="1:6">
      <c r="A33" s="12"/>
      <c r="B33" s="13"/>
      <c r="C33" s="14"/>
      <c r="D33" s="15"/>
      <c r="E33" s="16"/>
      <c r="F33" s="17"/>
    </row>
    <row r="34" ht="16.1" customHeight="1" spans="1:6">
      <c r="A34" s="12"/>
      <c r="B34" s="13"/>
      <c r="C34" s="14"/>
      <c r="D34" s="15"/>
      <c r="E34" s="16"/>
      <c r="F34" s="17"/>
    </row>
    <row r="35" ht="16.85" customHeight="1" spans="1:6">
      <c r="A35" s="12"/>
      <c r="B35" s="13"/>
      <c r="C35" s="14"/>
      <c r="D35" s="15"/>
      <c r="E35" s="16"/>
      <c r="F35" s="17"/>
    </row>
    <row r="36" ht="16.1" customHeight="1" spans="1:6">
      <c r="A36" s="12"/>
      <c r="B36" s="13"/>
      <c r="C36" s="14"/>
      <c r="D36" s="15"/>
      <c r="E36" s="16"/>
      <c r="F36" s="17"/>
    </row>
    <row r="37" ht="16.1" customHeight="1" spans="1:6">
      <c r="A37" s="12"/>
      <c r="B37" s="13"/>
      <c r="C37" s="14"/>
      <c r="D37" s="15"/>
      <c r="E37" s="16"/>
      <c r="F37" s="17"/>
    </row>
    <row r="38" ht="16.85" customHeight="1" spans="1:6">
      <c r="A38" s="12"/>
      <c r="B38" s="13"/>
      <c r="C38" s="14"/>
      <c r="D38" s="15"/>
      <c r="E38" s="16"/>
      <c r="F38" s="17"/>
    </row>
    <row r="39" ht="16.1" customHeight="1" spans="1:6">
      <c r="A39" s="12"/>
      <c r="B39" s="13"/>
      <c r="C39" s="14"/>
      <c r="D39" s="15"/>
      <c r="E39" s="16"/>
      <c r="F39" s="17"/>
    </row>
    <row r="40" ht="16.1" customHeight="1" spans="1:6">
      <c r="A40" s="12"/>
      <c r="B40" s="13"/>
      <c r="C40" s="14"/>
      <c r="D40" s="15"/>
      <c r="E40" s="16"/>
      <c r="F40" s="17"/>
    </row>
    <row r="41" ht="32.95" customHeight="1" spans="1:6">
      <c r="A41" s="20"/>
      <c r="B41" s="21" t="s">
        <v>86</v>
      </c>
      <c r="C41" s="22">
        <f>F7+F9</f>
        <v>2049.06</v>
      </c>
      <c r="D41" s="23"/>
      <c r="E41" s="20"/>
      <c r="F41" s="20"/>
    </row>
    <row r="42" ht="16.1" customHeight="1" spans="1:6">
      <c r="A42" s="4"/>
      <c r="B42" s="4"/>
      <c r="C42" s="4"/>
      <c r="D42" s="5"/>
      <c r="E42" s="4"/>
      <c r="F42" s="4"/>
    </row>
    <row r="43" ht="16.85" customHeight="1" spans="1:6">
      <c r="A43" s="4"/>
      <c r="B43" s="4"/>
      <c r="C43" s="4"/>
      <c r="D43" s="5"/>
      <c r="E43" s="4"/>
      <c r="F43" s="4"/>
    </row>
    <row r="44" ht="32.95" customHeight="1" spans="1:6">
      <c r="A44" s="2" t="s">
        <v>68</v>
      </c>
      <c r="B44" s="2"/>
      <c r="C44" s="2"/>
      <c r="D44" s="3"/>
      <c r="E44" s="2"/>
      <c r="F44" s="2"/>
    </row>
    <row r="45" ht="16.85" customHeight="1" spans="1:6">
      <c r="A45" s="4" t="s">
        <v>121</v>
      </c>
      <c r="B45" s="4"/>
      <c r="C45" s="4"/>
      <c r="D45" s="5"/>
      <c r="E45" s="4" t="s">
        <v>70</v>
      </c>
      <c r="F45" s="4"/>
    </row>
    <row r="46" ht="32.95" customHeight="1" spans="1:6">
      <c r="A46" s="6" t="s">
        <v>21</v>
      </c>
      <c r="B46" s="6"/>
      <c r="C46" s="6"/>
      <c r="D46" s="7"/>
      <c r="E46" s="6"/>
      <c r="F46" s="6"/>
    </row>
    <row r="47" ht="16.85" customHeight="1" spans="1:6">
      <c r="A47" s="8" t="s">
        <v>71</v>
      </c>
      <c r="B47" s="9" t="s">
        <v>72</v>
      </c>
      <c r="C47" s="9" t="s">
        <v>7</v>
      </c>
      <c r="D47" s="10" t="s">
        <v>14</v>
      </c>
      <c r="E47" s="9" t="s">
        <v>73</v>
      </c>
      <c r="F47" s="11" t="s">
        <v>74</v>
      </c>
    </row>
    <row r="48" ht="16.1" customHeight="1" spans="1:6">
      <c r="A48" s="12" t="s">
        <v>87</v>
      </c>
      <c r="B48" s="13" t="s">
        <v>88</v>
      </c>
      <c r="C48" s="14"/>
      <c r="D48" s="15"/>
      <c r="E48" s="16"/>
      <c r="F48" s="17"/>
    </row>
    <row r="49" ht="16.85" customHeight="1" spans="1:6">
      <c r="A49" s="12" t="s">
        <v>89</v>
      </c>
      <c r="B49" s="13" t="s">
        <v>90</v>
      </c>
      <c r="C49" s="14"/>
      <c r="D49" s="15"/>
      <c r="E49" s="16"/>
      <c r="F49" s="17"/>
    </row>
    <row r="50" ht="16.1" customHeight="1" spans="1:6">
      <c r="A50" s="12" t="s">
        <v>79</v>
      </c>
      <c r="B50" s="13" t="s">
        <v>91</v>
      </c>
      <c r="C50" s="14" t="s">
        <v>92</v>
      </c>
      <c r="D50" s="15">
        <v>82.6</v>
      </c>
      <c r="E50" s="18">
        <f>ROUND(14*0.9,2)</f>
        <v>12.6</v>
      </c>
      <c r="F50" s="19">
        <f>ROUND(D50*E50,2)</f>
        <v>1040.76</v>
      </c>
    </row>
    <row r="51" ht="16.1" customHeight="1" spans="1:6">
      <c r="A51" s="12" t="s">
        <v>93</v>
      </c>
      <c r="B51" s="13" t="s">
        <v>94</v>
      </c>
      <c r="C51" s="14"/>
      <c r="D51" s="15"/>
      <c r="E51" s="18"/>
      <c r="F51" s="19"/>
    </row>
    <row r="52" ht="16.85" customHeight="1" spans="1:6">
      <c r="A52" s="12" t="s">
        <v>95</v>
      </c>
      <c r="B52" s="13" t="s">
        <v>96</v>
      </c>
      <c r="C52" s="14"/>
      <c r="D52" s="15"/>
      <c r="E52" s="18"/>
      <c r="F52" s="19"/>
    </row>
    <row r="53" ht="16.1" customHeight="1" spans="1:6">
      <c r="A53" s="12" t="s">
        <v>79</v>
      </c>
      <c r="B53" s="13" t="s">
        <v>97</v>
      </c>
      <c r="C53" s="14" t="s">
        <v>92</v>
      </c>
      <c r="D53" s="15">
        <v>41.3</v>
      </c>
      <c r="E53" s="18">
        <f>ROUND(4.57*0.9,2)</f>
        <v>4.11</v>
      </c>
      <c r="F53" s="19">
        <f>ROUND(D53*E53,2)</f>
        <v>169.74</v>
      </c>
    </row>
    <row r="54" ht="16.1" customHeight="1" spans="1:6">
      <c r="A54" s="12"/>
      <c r="B54" s="13"/>
      <c r="C54" s="14"/>
      <c r="D54" s="15"/>
      <c r="E54" s="16"/>
      <c r="F54" s="17"/>
    </row>
    <row r="55" ht="16.85" customHeight="1" spans="1:6">
      <c r="A55" s="12"/>
      <c r="B55" s="13"/>
      <c r="C55" s="14"/>
      <c r="D55" s="15"/>
      <c r="E55" s="16"/>
      <c r="F55" s="17"/>
    </row>
    <row r="56" ht="16.1" customHeight="1" spans="1:6">
      <c r="A56" s="12"/>
      <c r="B56" s="13"/>
      <c r="C56" s="14"/>
      <c r="D56" s="15"/>
      <c r="E56" s="16"/>
      <c r="F56" s="17"/>
    </row>
    <row r="57" ht="16.1" customHeight="1" spans="1:6">
      <c r="A57" s="12"/>
      <c r="B57" s="13"/>
      <c r="C57" s="14"/>
      <c r="D57" s="15"/>
      <c r="E57" s="16"/>
      <c r="F57" s="17"/>
    </row>
    <row r="58" ht="16.85" customHeight="1" spans="1:6">
      <c r="A58" s="12"/>
      <c r="B58" s="13"/>
      <c r="C58" s="14"/>
      <c r="D58" s="15"/>
      <c r="E58" s="16"/>
      <c r="F58" s="17"/>
    </row>
    <row r="59" ht="16.1" customHeight="1" spans="1:6">
      <c r="A59" s="12"/>
      <c r="B59" s="13"/>
      <c r="C59" s="14"/>
      <c r="D59" s="15"/>
      <c r="E59" s="16"/>
      <c r="F59" s="17"/>
    </row>
    <row r="60" ht="16.1" customHeight="1" spans="1:6">
      <c r="A60" s="12"/>
      <c r="B60" s="13"/>
      <c r="C60" s="14"/>
      <c r="D60" s="15"/>
      <c r="E60" s="16"/>
      <c r="F60" s="17"/>
    </row>
    <row r="61" ht="16.85" customHeight="1" spans="1:6">
      <c r="A61" s="12"/>
      <c r="B61" s="13"/>
      <c r="C61" s="14"/>
      <c r="D61" s="15"/>
      <c r="E61" s="16"/>
      <c r="F61" s="17"/>
    </row>
    <row r="62" ht="16.1" customHeight="1" spans="1:6">
      <c r="A62" s="12"/>
      <c r="B62" s="13"/>
      <c r="C62" s="14"/>
      <c r="D62" s="15"/>
      <c r="E62" s="16"/>
      <c r="F62" s="17"/>
    </row>
    <row r="63" ht="16.1" customHeight="1" spans="1:6">
      <c r="A63" s="12"/>
      <c r="B63" s="13"/>
      <c r="C63" s="14"/>
      <c r="D63" s="15"/>
      <c r="E63" s="16"/>
      <c r="F63" s="17"/>
    </row>
    <row r="64" ht="16.85" customHeight="1" spans="1:6">
      <c r="A64" s="12"/>
      <c r="B64" s="13"/>
      <c r="C64" s="14"/>
      <c r="D64" s="15"/>
      <c r="E64" s="16"/>
      <c r="F64" s="17"/>
    </row>
    <row r="65" ht="16.1" customHeight="1" spans="1:6">
      <c r="A65" s="12"/>
      <c r="B65" s="13"/>
      <c r="C65" s="14"/>
      <c r="D65" s="15"/>
      <c r="E65" s="16"/>
      <c r="F65" s="17"/>
    </row>
    <row r="66" ht="16.1" customHeight="1" spans="1:6">
      <c r="A66" s="12"/>
      <c r="B66" s="13"/>
      <c r="C66" s="14"/>
      <c r="D66" s="15"/>
      <c r="E66" s="16"/>
      <c r="F66" s="17"/>
    </row>
    <row r="67" ht="16.85" customHeight="1" spans="1:6">
      <c r="A67" s="12"/>
      <c r="B67" s="13"/>
      <c r="C67" s="14"/>
      <c r="D67" s="15"/>
      <c r="E67" s="16"/>
      <c r="F67" s="17"/>
    </row>
    <row r="68" ht="16.1" customHeight="1" spans="1:6">
      <c r="A68" s="12"/>
      <c r="B68" s="13"/>
      <c r="C68" s="14"/>
      <c r="D68" s="15"/>
      <c r="E68" s="16"/>
      <c r="F68" s="17"/>
    </row>
    <row r="69" ht="16.85" customHeight="1" spans="1:6">
      <c r="A69" s="12"/>
      <c r="B69" s="13"/>
      <c r="C69" s="14"/>
      <c r="D69" s="15"/>
      <c r="E69" s="16"/>
      <c r="F69" s="17"/>
    </row>
    <row r="70" ht="16.1" customHeight="1" spans="1:6">
      <c r="A70" s="12"/>
      <c r="B70" s="13"/>
      <c r="C70" s="14"/>
      <c r="D70" s="15"/>
      <c r="E70" s="16"/>
      <c r="F70" s="17"/>
    </row>
    <row r="71" ht="16.1" customHeight="1" spans="1:6">
      <c r="A71" s="12"/>
      <c r="B71" s="13"/>
      <c r="C71" s="14"/>
      <c r="D71" s="15"/>
      <c r="E71" s="16"/>
      <c r="F71" s="17"/>
    </row>
    <row r="72" ht="16.85" customHeight="1" spans="1:6">
      <c r="A72" s="12"/>
      <c r="B72" s="13"/>
      <c r="C72" s="14"/>
      <c r="D72" s="15"/>
      <c r="E72" s="16"/>
      <c r="F72" s="17"/>
    </row>
    <row r="73" ht="16.1" customHeight="1" spans="1:6">
      <c r="A73" s="12"/>
      <c r="B73" s="13"/>
      <c r="C73" s="14"/>
      <c r="D73" s="15"/>
      <c r="E73" s="16"/>
      <c r="F73" s="17"/>
    </row>
    <row r="74" ht="16.1" customHeight="1" spans="1:6">
      <c r="A74" s="12"/>
      <c r="B74" s="13"/>
      <c r="C74" s="14"/>
      <c r="D74" s="15"/>
      <c r="E74" s="16"/>
      <c r="F74" s="17"/>
    </row>
    <row r="75" ht="16.85" customHeight="1" spans="1:6">
      <c r="A75" s="12"/>
      <c r="B75" s="13"/>
      <c r="C75" s="14"/>
      <c r="D75" s="15"/>
      <c r="E75" s="16"/>
      <c r="F75" s="17"/>
    </row>
    <row r="76" ht="16.1" customHeight="1" spans="1:6">
      <c r="A76" s="12"/>
      <c r="B76" s="13"/>
      <c r="C76" s="14"/>
      <c r="D76" s="15"/>
      <c r="E76" s="16"/>
      <c r="F76" s="17"/>
    </row>
    <row r="77" ht="16.1" customHeight="1" spans="1:6">
      <c r="A77" s="12"/>
      <c r="B77" s="13"/>
      <c r="C77" s="14"/>
      <c r="D77" s="15"/>
      <c r="E77" s="16"/>
      <c r="F77" s="17"/>
    </row>
    <row r="78" ht="16.85" customHeight="1" spans="1:6">
      <c r="A78" s="12"/>
      <c r="B78" s="13"/>
      <c r="C78" s="14"/>
      <c r="D78" s="15"/>
      <c r="E78" s="16"/>
      <c r="F78" s="17"/>
    </row>
    <row r="79" ht="16.1" customHeight="1" spans="1:6">
      <c r="A79" s="12"/>
      <c r="B79" s="13"/>
      <c r="C79" s="14"/>
      <c r="D79" s="15"/>
      <c r="E79" s="16"/>
      <c r="F79" s="17"/>
    </row>
    <row r="80" ht="16.1" customHeight="1" spans="1:6">
      <c r="A80" s="12"/>
      <c r="B80" s="13"/>
      <c r="C80" s="14"/>
      <c r="D80" s="15"/>
      <c r="E80" s="16"/>
      <c r="F80" s="17"/>
    </row>
    <row r="81" ht="16.85" customHeight="1" spans="1:6">
      <c r="A81" s="12"/>
      <c r="B81" s="13"/>
      <c r="C81" s="14"/>
      <c r="D81" s="15"/>
      <c r="E81" s="16"/>
      <c r="F81" s="17"/>
    </row>
    <row r="82" ht="16.1" customHeight="1" spans="1:6">
      <c r="A82" s="12"/>
      <c r="B82" s="13"/>
      <c r="C82" s="14"/>
      <c r="D82" s="15"/>
      <c r="E82" s="16"/>
      <c r="F82" s="17"/>
    </row>
    <row r="83" ht="16.1" customHeight="1" spans="1:6">
      <c r="A83" s="12"/>
      <c r="B83" s="13"/>
      <c r="C83" s="14"/>
      <c r="D83" s="15"/>
      <c r="E83" s="16"/>
      <c r="F83" s="17"/>
    </row>
    <row r="84" ht="32.95" customHeight="1" spans="1:6">
      <c r="A84" s="20"/>
      <c r="B84" s="21" t="s">
        <v>98</v>
      </c>
      <c r="C84" s="22">
        <f>F50+F53</f>
        <v>1210.5</v>
      </c>
      <c r="D84" s="23"/>
      <c r="E84" s="20"/>
      <c r="F84" s="20"/>
    </row>
    <row r="85" ht="16.1" customHeight="1" spans="1:6">
      <c r="A85" s="4"/>
      <c r="B85" s="4"/>
      <c r="C85" s="4"/>
      <c r="D85" s="5"/>
      <c r="E85" s="4"/>
      <c r="F85" s="4"/>
    </row>
    <row r="86" ht="16.85" customHeight="1" spans="1:6">
      <c r="A86" s="4"/>
      <c r="B86" s="4"/>
      <c r="C86" s="4"/>
      <c r="D86" s="5"/>
      <c r="E86" s="4"/>
      <c r="F86" s="4"/>
    </row>
    <row r="87" ht="32.95" customHeight="1" spans="1:6">
      <c r="A87" s="2" t="s">
        <v>68</v>
      </c>
      <c r="B87" s="2"/>
      <c r="C87" s="2"/>
      <c r="D87" s="3"/>
      <c r="E87" s="2"/>
      <c r="F87" s="2"/>
    </row>
    <row r="88" ht="16.85" customHeight="1" spans="1:6">
      <c r="A88" s="4" t="s">
        <v>121</v>
      </c>
      <c r="B88" s="4"/>
      <c r="C88" s="4"/>
      <c r="D88" s="5"/>
      <c r="E88" s="4" t="s">
        <v>70</v>
      </c>
      <c r="F88" s="4"/>
    </row>
    <row r="89" ht="32.95" customHeight="1" spans="1:6">
      <c r="A89" s="6" t="s">
        <v>23</v>
      </c>
      <c r="B89" s="6"/>
      <c r="C89" s="6"/>
      <c r="D89" s="7"/>
      <c r="E89" s="6"/>
      <c r="F89" s="6"/>
    </row>
    <row r="90" ht="16.85" customHeight="1" spans="1:6">
      <c r="A90" s="8" t="s">
        <v>71</v>
      </c>
      <c r="B90" s="9" t="s">
        <v>72</v>
      </c>
      <c r="C90" s="9" t="s">
        <v>7</v>
      </c>
      <c r="D90" s="10" t="s">
        <v>14</v>
      </c>
      <c r="E90" s="9" t="s">
        <v>73</v>
      </c>
      <c r="F90" s="11" t="s">
        <v>74</v>
      </c>
    </row>
    <row r="91" ht="16.1" customHeight="1" spans="1:6">
      <c r="A91" s="12" t="s">
        <v>99</v>
      </c>
      <c r="B91" s="13" t="s">
        <v>100</v>
      </c>
      <c r="C91" s="14"/>
      <c r="D91" s="15"/>
      <c r="E91" s="16"/>
      <c r="F91" s="17"/>
    </row>
    <row r="92" ht="16.85" customHeight="1" spans="1:6">
      <c r="A92" s="12" t="s">
        <v>101</v>
      </c>
      <c r="B92" s="13" t="s">
        <v>102</v>
      </c>
      <c r="C92" s="14"/>
      <c r="D92" s="15"/>
      <c r="E92" s="16"/>
      <c r="F92" s="17"/>
    </row>
    <row r="93" ht="16.1" customHeight="1" spans="1:6">
      <c r="A93" s="12" t="s">
        <v>79</v>
      </c>
      <c r="B93" s="13" t="s">
        <v>103</v>
      </c>
      <c r="C93" s="14" t="s">
        <v>104</v>
      </c>
      <c r="D93" s="15">
        <v>853.46</v>
      </c>
      <c r="E93" s="18">
        <f>ROUND(12.54*0.9,2)</f>
        <v>11.29</v>
      </c>
      <c r="F93" s="19">
        <f t="shared" ref="F93:F98" si="0">ROUND(D93*E93,2)</f>
        <v>9635.56</v>
      </c>
    </row>
    <row r="94" ht="16.1" customHeight="1" spans="1:6">
      <c r="A94" s="12" t="s">
        <v>105</v>
      </c>
      <c r="B94" s="13" t="s">
        <v>106</v>
      </c>
      <c r="C94" s="14"/>
      <c r="D94" s="15"/>
      <c r="E94" s="18"/>
      <c r="F94" s="19"/>
    </row>
    <row r="95" ht="16.85" customHeight="1" spans="1:6">
      <c r="A95" s="12" t="s">
        <v>107</v>
      </c>
      <c r="B95" s="13" t="s">
        <v>106</v>
      </c>
      <c r="C95" s="14"/>
      <c r="D95" s="15"/>
      <c r="E95" s="18"/>
      <c r="F95" s="19"/>
    </row>
    <row r="96" ht="16.1" customHeight="1" spans="1:6">
      <c r="A96" s="12" t="s">
        <v>79</v>
      </c>
      <c r="B96" s="13" t="s">
        <v>108</v>
      </c>
      <c r="C96" s="14" t="s">
        <v>104</v>
      </c>
      <c r="D96" s="15">
        <v>853.46</v>
      </c>
      <c r="E96" s="18">
        <f>ROUND(127.56*0.9,2)</f>
        <v>114.8</v>
      </c>
      <c r="F96" s="19">
        <f t="shared" si="0"/>
        <v>97977.21</v>
      </c>
    </row>
    <row r="97" ht="16.1" customHeight="1" spans="1:6">
      <c r="A97" s="12" t="s">
        <v>109</v>
      </c>
      <c r="B97" s="13" t="s">
        <v>110</v>
      </c>
      <c r="C97" s="14"/>
      <c r="D97" s="15"/>
      <c r="E97" s="18"/>
      <c r="F97" s="19"/>
    </row>
    <row r="98" ht="16.85" customHeight="1" spans="1:6">
      <c r="A98" s="12" t="s">
        <v>79</v>
      </c>
      <c r="B98" s="13" t="s">
        <v>111</v>
      </c>
      <c r="C98" s="14" t="s">
        <v>112</v>
      </c>
      <c r="D98" s="15">
        <v>14.52</v>
      </c>
      <c r="E98" s="18">
        <f>ROUND(4.81*0.9,2)</f>
        <v>4.33</v>
      </c>
      <c r="F98" s="19">
        <f t="shared" si="0"/>
        <v>62.87</v>
      </c>
    </row>
    <row r="99" ht="16.1" customHeight="1" spans="1:6">
      <c r="A99" s="12"/>
      <c r="B99" s="13"/>
      <c r="C99" s="14"/>
      <c r="D99" s="15"/>
      <c r="E99" s="16"/>
      <c r="F99" s="17"/>
    </row>
    <row r="100" ht="16.1" customHeight="1" spans="1:6">
      <c r="A100" s="12"/>
      <c r="B100" s="13"/>
      <c r="C100" s="14"/>
      <c r="D100" s="15"/>
      <c r="E100" s="16"/>
      <c r="F100" s="17"/>
    </row>
    <row r="101" ht="16.85" customHeight="1" spans="1:6">
      <c r="A101" s="12"/>
      <c r="B101" s="13"/>
      <c r="C101" s="14"/>
      <c r="D101" s="15"/>
      <c r="E101" s="16"/>
      <c r="F101" s="17"/>
    </row>
    <row r="102" ht="16.1" customHeight="1" spans="1:6">
      <c r="A102" s="12"/>
      <c r="B102" s="13"/>
      <c r="C102" s="14"/>
      <c r="D102" s="15"/>
      <c r="E102" s="16"/>
      <c r="F102" s="17"/>
    </row>
    <row r="103" ht="16.1" customHeight="1" spans="1:6">
      <c r="A103" s="12"/>
      <c r="B103" s="13"/>
      <c r="C103" s="14"/>
      <c r="D103" s="15"/>
      <c r="E103" s="16"/>
      <c r="F103" s="17"/>
    </row>
    <row r="104" ht="16.85" customHeight="1" spans="1:6">
      <c r="A104" s="12"/>
      <c r="B104" s="13"/>
      <c r="C104" s="14"/>
      <c r="D104" s="15"/>
      <c r="E104" s="16"/>
      <c r="F104" s="17"/>
    </row>
    <row r="105" ht="16.1" customHeight="1" spans="1:6">
      <c r="A105" s="12"/>
      <c r="B105" s="13"/>
      <c r="C105" s="14"/>
      <c r="D105" s="15"/>
      <c r="E105" s="16"/>
      <c r="F105" s="17"/>
    </row>
    <row r="106" ht="16.1" customHeight="1" spans="1:6">
      <c r="A106" s="12"/>
      <c r="B106" s="13"/>
      <c r="C106" s="14"/>
      <c r="D106" s="15"/>
      <c r="E106" s="16"/>
      <c r="F106" s="17"/>
    </row>
    <row r="107" ht="16.85" customHeight="1" spans="1:6">
      <c r="A107" s="12"/>
      <c r="B107" s="13"/>
      <c r="C107" s="14"/>
      <c r="D107" s="15"/>
      <c r="E107" s="16"/>
      <c r="F107" s="17"/>
    </row>
    <row r="108" ht="16.1" customHeight="1" spans="1:6">
      <c r="A108" s="12"/>
      <c r="B108" s="13"/>
      <c r="C108" s="14"/>
      <c r="D108" s="15"/>
      <c r="E108" s="16"/>
      <c r="F108" s="17"/>
    </row>
    <row r="109" ht="16.1" customHeight="1" spans="1:6">
      <c r="A109" s="12"/>
      <c r="B109" s="13"/>
      <c r="C109" s="14"/>
      <c r="D109" s="15"/>
      <c r="E109" s="16"/>
      <c r="F109" s="17"/>
    </row>
    <row r="110" ht="16.85" customHeight="1" spans="1:6">
      <c r="A110" s="12"/>
      <c r="B110" s="13"/>
      <c r="C110" s="14"/>
      <c r="D110" s="15"/>
      <c r="E110" s="16"/>
      <c r="F110" s="17"/>
    </row>
    <row r="111" ht="16.1" customHeight="1" spans="1:6">
      <c r="A111" s="12"/>
      <c r="B111" s="13"/>
      <c r="C111" s="14"/>
      <c r="D111" s="15"/>
      <c r="E111" s="16"/>
      <c r="F111" s="17"/>
    </row>
    <row r="112" ht="16.85" customHeight="1" spans="1:6">
      <c r="A112" s="12"/>
      <c r="B112" s="13"/>
      <c r="C112" s="14"/>
      <c r="D112" s="15"/>
      <c r="E112" s="16"/>
      <c r="F112" s="17"/>
    </row>
    <row r="113" ht="16.1" customHeight="1" spans="1:6">
      <c r="A113" s="12"/>
      <c r="B113" s="13"/>
      <c r="C113" s="14"/>
      <c r="D113" s="15"/>
      <c r="E113" s="16"/>
      <c r="F113" s="17"/>
    </row>
    <row r="114" ht="16.1" customHeight="1" spans="1:6">
      <c r="A114" s="12"/>
      <c r="B114" s="13"/>
      <c r="C114" s="14"/>
      <c r="D114" s="15"/>
      <c r="E114" s="16"/>
      <c r="F114" s="17"/>
    </row>
    <row r="115" ht="16.85" customHeight="1" spans="1:6">
      <c r="A115" s="12"/>
      <c r="B115" s="13"/>
      <c r="C115" s="14"/>
      <c r="D115" s="15"/>
      <c r="E115" s="16"/>
      <c r="F115" s="17"/>
    </row>
    <row r="116" ht="16.1" customHeight="1" spans="1:6">
      <c r="A116" s="12"/>
      <c r="B116" s="13"/>
      <c r="C116" s="14"/>
      <c r="D116" s="15"/>
      <c r="E116" s="16"/>
      <c r="F116" s="17"/>
    </row>
    <row r="117" ht="16.1" customHeight="1" spans="1:6">
      <c r="A117" s="12"/>
      <c r="B117" s="13"/>
      <c r="C117" s="14"/>
      <c r="D117" s="15"/>
      <c r="E117" s="16"/>
      <c r="F117" s="17"/>
    </row>
    <row r="118" ht="16.85" customHeight="1" spans="1:6">
      <c r="A118" s="12"/>
      <c r="B118" s="13"/>
      <c r="C118" s="14"/>
      <c r="D118" s="15"/>
      <c r="E118" s="16"/>
      <c r="F118" s="17"/>
    </row>
    <row r="119" ht="16.1" customHeight="1" spans="1:6">
      <c r="A119" s="12"/>
      <c r="B119" s="13"/>
      <c r="C119" s="14"/>
      <c r="D119" s="15"/>
      <c r="E119" s="16"/>
      <c r="F119" s="17"/>
    </row>
    <row r="120" ht="16.1" customHeight="1" spans="1:6">
      <c r="A120" s="12"/>
      <c r="B120" s="13"/>
      <c r="C120" s="14"/>
      <c r="D120" s="15"/>
      <c r="E120" s="16"/>
      <c r="F120" s="17"/>
    </row>
    <row r="121" ht="16.85" customHeight="1" spans="1:6">
      <c r="A121" s="12"/>
      <c r="B121" s="13"/>
      <c r="C121" s="14"/>
      <c r="D121" s="15"/>
      <c r="E121" s="16"/>
      <c r="F121" s="17"/>
    </row>
    <row r="122" ht="16.1" customHeight="1" spans="1:6">
      <c r="A122" s="12"/>
      <c r="B122" s="13"/>
      <c r="C122" s="14"/>
      <c r="D122" s="15"/>
      <c r="E122" s="16"/>
      <c r="F122" s="17"/>
    </row>
    <row r="123" ht="16.1" customHeight="1" spans="1:6">
      <c r="A123" s="12"/>
      <c r="B123" s="13"/>
      <c r="C123" s="14"/>
      <c r="D123" s="15"/>
      <c r="E123" s="16"/>
      <c r="F123" s="17"/>
    </row>
    <row r="124" ht="16.85" customHeight="1" spans="1:6">
      <c r="A124" s="12"/>
      <c r="B124" s="13"/>
      <c r="C124" s="14"/>
      <c r="D124" s="15"/>
      <c r="E124" s="16"/>
      <c r="F124" s="17"/>
    </row>
    <row r="125" ht="16.1" customHeight="1" spans="1:6">
      <c r="A125" s="12"/>
      <c r="B125" s="13"/>
      <c r="C125" s="14"/>
      <c r="D125" s="15"/>
      <c r="E125" s="16"/>
      <c r="F125" s="17"/>
    </row>
    <row r="126" ht="16.1" customHeight="1" spans="1:6">
      <c r="A126" s="12"/>
      <c r="B126" s="13"/>
      <c r="C126" s="14"/>
      <c r="D126" s="15"/>
      <c r="E126" s="16"/>
      <c r="F126" s="17"/>
    </row>
    <row r="127" ht="32.95" customHeight="1" spans="1:6">
      <c r="A127" s="20"/>
      <c r="B127" s="21" t="s">
        <v>113</v>
      </c>
      <c r="C127" s="22">
        <f>F93+F96+F98</f>
        <v>107675.64</v>
      </c>
      <c r="D127" s="23"/>
      <c r="E127" s="20"/>
      <c r="F127" s="20"/>
    </row>
    <row r="128" ht="16.1" customHeight="1" spans="1:6">
      <c r="A128" s="4"/>
      <c r="B128" s="4"/>
      <c r="C128" s="4"/>
      <c r="D128" s="5"/>
      <c r="E128" s="4"/>
      <c r="F128" s="4"/>
    </row>
    <row r="129" ht="16.85" customHeight="1" spans="1:6">
      <c r="A129" s="4"/>
      <c r="B129" s="4"/>
      <c r="C129" s="4"/>
      <c r="D129" s="5"/>
      <c r="E129" s="4"/>
      <c r="F129" s="4"/>
    </row>
  </sheetData>
  <mergeCells count="24">
    <mergeCell ref="A1:F1"/>
    <mergeCell ref="A2:D2"/>
    <mergeCell ref="E2:F2"/>
    <mergeCell ref="A3:F3"/>
    <mergeCell ref="C41:D41"/>
    <mergeCell ref="E41:F41"/>
    <mergeCell ref="A42:F42"/>
    <mergeCell ref="A43:F43"/>
    <mergeCell ref="A44:F44"/>
    <mergeCell ref="A45:D45"/>
    <mergeCell ref="E45:F45"/>
    <mergeCell ref="A46:F46"/>
    <mergeCell ref="C84:D84"/>
    <mergeCell ref="E84:F84"/>
    <mergeCell ref="A85:F85"/>
    <mergeCell ref="A86:F86"/>
    <mergeCell ref="A87:F87"/>
    <mergeCell ref="A88:D88"/>
    <mergeCell ref="E88:F88"/>
    <mergeCell ref="A89:F89"/>
    <mergeCell ref="C127:D127"/>
    <mergeCell ref="E127:F127"/>
    <mergeCell ref="A128:F128"/>
    <mergeCell ref="A129:F129"/>
  </mergeCells>
  <pageMargins left="0.98" right="0.12" top="0.315" bottom="0.315" header="0" footer="0"/>
  <pageSetup paperSize="9" fitToWidth="0" fitToHeight="0" orientation="portrait"/>
  <headerFooter alignWithMargins="0"/>
  <rowBreaks count="3" manualBreakCount="3">
    <brk id="43" max="16383" man="1"/>
    <brk id="86" max="16383" man="1"/>
    <brk id="12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view="pageBreakPreview" zoomScaleNormal="100" workbookViewId="0">
      <selection activeCell="F15" sqref="F15"/>
    </sheetView>
  </sheetViews>
  <sheetFormatPr defaultColWidth="9" defaultRowHeight="14.2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  <col min="7" max="7" width="10.375"/>
  </cols>
  <sheetData>
    <row r="1" ht="32.95" customHeight="1" spans="1:5">
      <c r="A1" s="2" t="s">
        <v>43</v>
      </c>
      <c r="B1" s="2"/>
      <c r="C1" s="2"/>
      <c r="D1" s="2"/>
      <c r="E1" s="2"/>
    </row>
    <row r="2" ht="16.85" customHeight="1" spans="1:3">
      <c r="A2" s="4" t="s">
        <v>122</v>
      </c>
      <c r="B2" s="4"/>
      <c r="C2" s="4"/>
    </row>
    <row r="3" ht="27.85" customHeight="1" spans="1:5">
      <c r="A3" s="25" t="s">
        <v>45</v>
      </c>
      <c r="B3" s="26" t="s">
        <v>46</v>
      </c>
      <c r="C3" s="26" t="s">
        <v>47</v>
      </c>
      <c r="D3" s="26"/>
      <c r="E3" s="27" t="s">
        <v>48</v>
      </c>
    </row>
    <row r="4" ht="28.55" customHeight="1" spans="1:5">
      <c r="A4" s="28" t="s">
        <v>49</v>
      </c>
      <c r="B4" s="29" t="s">
        <v>50</v>
      </c>
      <c r="C4" s="29" t="s">
        <v>19</v>
      </c>
      <c r="D4" s="29"/>
      <c r="E4" s="30">
        <f>'龙隐村 工程量清单表(2位小数)'!C41</f>
        <v>1164.94</v>
      </c>
    </row>
    <row r="5" ht="27.85" customHeight="1" spans="1:5">
      <c r="A5" s="28" t="s">
        <v>51</v>
      </c>
      <c r="B5" s="29" t="s">
        <v>52</v>
      </c>
      <c r="C5" s="29" t="s">
        <v>21</v>
      </c>
      <c r="D5" s="29"/>
      <c r="E5" s="30">
        <f>'龙隐村 工程量清单表(2位小数)'!C84</f>
        <v>1548.65</v>
      </c>
    </row>
    <row r="6" ht="28.55" customHeight="1" spans="1:5">
      <c r="A6" s="28" t="s">
        <v>53</v>
      </c>
      <c r="B6" s="29" t="s">
        <v>54</v>
      </c>
      <c r="C6" s="29" t="s">
        <v>23</v>
      </c>
      <c r="D6" s="29"/>
      <c r="E6" s="30">
        <f>'龙隐村 工程量清单表(2位小数)'!C127</f>
        <v>60896.25</v>
      </c>
    </row>
    <row r="7" ht="28.55" customHeight="1" spans="1:5">
      <c r="A7" s="28" t="s">
        <v>55</v>
      </c>
      <c r="B7" s="29" t="s">
        <v>56</v>
      </c>
      <c r="C7" s="29" t="s">
        <v>25</v>
      </c>
      <c r="D7" s="29"/>
      <c r="E7" s="30"/>
    </row>
    <row r="8" ht="28.55" customHeight="1" spans="1:5">
      <c r="A8" s="28" t="s">
        <v>57</v>
      </c>
      <c r="B8" s="29" t="s">
        <v>58</v>
      </c>
      <c r="C8" s="29" t="s">
        <v>26</v>
      </c>
      <c r="D8" s="29"/>
      <c r="E8" s="30"/>
    </row>
    <row r="9" ht="27.85" customHeight="1" spans="1:5">
      <c r="A9" s="28" t="s">
        <v>59</v>
      </c>
      <c r="B9" s="28" t="s">
        <v>60</v>
      </c>
      <c r="C9" s="28"/>
      <c r="D9" s="28"/>
      <c r="E9" s="30">
        <f>E4+E5+E6</f>
        <v>63609.84</v>
      </c>
    </row>
    <row r="10" ht="27.85" customHeight="1" spans="1:5">
      <c r="A10" s="28" t="s">
        <v>61</v>
      </c>
      <c r="B10" s="31" t="s">
        <v>27</v>
      </c>
      <c r="C10" s="31"/>
      <c r="D10" s="31"/>
      <c r="E10" s="30"/>
    </row>
    <row r="11" ht="27.85" customHeight="1" spans="1:5">
      <c r="A11" s="28" t="s">
        <v>62</v>
      </c>
      <c r="B11" s="32" t="s">
        <v>63</v>
      </c>
      <c r="C11" s="32"/>
      <c r="D11" s="32"/>
      <c r="E11" s="30">
        <f>E9</f>
        <v>63609.84</v>
      </c>
    </row>
    <row r="12" ht="27.1" customHeight="1" spans="1:5">
      <c r="A12" s="28" t="s">
        <v>64</v>
      </c>
      <c r="B12" s="31" t="s">
        <v>29</v>
      </c>
      <c r="C12" s="31"/>
      <c r="D12" s="31"/>
      <c r="E12" s="30"/>
    </row>
    <row r="13" ht="27.85" customHeight="1" spans="1:5">
      <c r="A13" s="28" t="s">
        <v>65</v>
      </c>
      <c r="B13" s="31" t="s">
        <v>33</v>
      </c>
      <c r="C13" s="31"/>
      <c r="D13" s="31"/>
      <c r="E13" s="30"/>
    </row>
    <row r="14" ht="27.85" customHeight="1" spans="1:5">
      <c r="A14" s="20" t="s">
        <v>66</v>
      </c>
      <c r="B14" s="33" t="s">
        <v>67</v>
      </c>
      <c r="C14" s="33"/>
      <c r="D14" s="33"/>
      <c r="E14" s="34">
        <f>E11</f>
        <v>63609.84</v>
      </c>
    </row>
  </sheetData>
  <mergeCells count="14">
    <mergeCell ref="A1:E1"/>
    <mergeCell ref="A2:C2"/>
    <mergeCell ref="C3:D3"/>
    <mergeCell ref="C4:D4"/>
    <mergeCell ref="C5:D5"/>
    <mergeCell ref="C6:D6"/>
    <mergeCell ref="C7:D7"/>
    <mergeCell ref="C8:D8"/>
    <mergeCell ref="B9:D9"/>
    <mergeCell ref="B10:D10"/>
    <mergeCell ref="B11:D11"/>
    <mergeCell ref="B12:D12"/>
    <mergeCell ref="B13:D13"/>
    <mergeCell ref="B14:D14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9"/>
  <sheetViews>
    <sheetView view="pageBreakPreview" zoomScaleNormal="100" topLeftCell="A95" workbookViewId="0">
      <selection activeCell="C92" sqref="C92"/>
    </sheetView>
  </sheetViews>
  <sheetFormatPr defaultColWidth="9" defaultRowHeight="14.25" outlineLevelCol="5"/>
  <cols>
    <col min="1" max="1" width="8.125" customWidth="1"/>
    <col min="2" max="2" width="35.1166666666667" customWidth="1"/>
    <col min="3" max="3" width="8.125" customWidth="1"/>
    <col min="4" max="4" width="9.75" style="1" customWidth="1"/>
    <col min="5" max="5" width="9.75" customWidth="1"/>
    <col min="6" max="6" width="10.625" customWidth="1"/>
    <col min="7" max="7" width="20" customWidth="1"/>
  </cols>
  <sheetData>
    <row r="1" ht="32.95" customHeight="1" spans="1:6">
      <c r="A1" s="2" t="s">
        <v>68</v>
      </c>
      <c r="B1" s="2"/>
      <c r="C1" s="2"/>
      <c r="D1" s="3"/>
      <c r="E1" s="2"/>
      <c r="F1" s="2"/>
    </row>
    <row r="2" ht="16.85" customHeight="1" spans="1:6">
      <c r="A2" s="4" t="s">
        <v>123</v>
      </c>
      <c r="B2" s="4"/>
      <c r="C2" s="4"/>
      <c r="D2" s="5"/>
      <c r="E2" s="4" t="s">
        <v>70</v>
      </c>
      <c r="F2" s="4"/>
    </row>
    <row r="3" ht="32.95" customHeight="1" spans="1:6">
      <c r="A3" s="6" t="s">
        <v>19</v>
      </c>
      <c r="B3" s="6"/>
      <c r="C3" s="6"/>
      <c r="D3" s="7"/>
      <c r="E3" s="6"/>
      <c r="F3" s="6"/>
    </row>
    <row r="4" ht="16.85" customHeight="1" spans="1:6">
      <c r="A4" s="8" t="s">
        <v>71</v>
      </c>
      <c r="B4" s="9" t="s">
        <v>72</v>
      </c>
      <c r="C4" s="9" t="s">
        <v>7</v>
      </c>
      <c r="D4" s="10" t="s">
        <v>14</v>
      </c>
      <c r="E4" s="9" t="s">
        <v>73</v>
      </c>
      <c r="F4" s="11" t="s">
        <v>74</v>
      </c>
    </row>
    <row r="5" ht="16.1" customHeight="1" spans="1:6">
      <c r="A5" s="12" t="s">
        <v>75</v>
      </c>
      <c r="B5" s="13" t="s">
        <v>76</v>
      </c>
      <c r="C5" s="14"/>
      <c r="D5" s="15"/>
      <c r="E5" s="16"/>
      <c r="F5" s="17"/>
    </row>
    <row r="6" ht="16.85" customHeight="1" spans="1:6">
      <c r="A6" s="12" t="s">
        <v>77</v>
      </c>
      <c r="B6" s="13" t="s">
        <v>78</v>
      </c>
      <c r="C6" s="14"/>
      <c r="D6" s="15"/>
      <c r="E6" s="16"/>
      <c r="F6" s="17"/>
    </row>
    <row r="7" ht="16.1" customHeight="1" spans="1:6">
      <c r="A7" s="12" t="s">
        <v>79</v>
      </c>
      <c r="B7" s="13" t="s">
        <v>80</v>
      </c>
      <c r="C7" s="14" t="s">
        <v>81</v>
      </c>
      <c r="D7" s="15">
        <v>1</v>
      </c>
      <c r="E7" s="18">
        <f>ROUND(SUM(C84+C127-F50)*0.4%,2)</f>
        <v>245.25</v>
      </c>
      <c r="F7" s="19">
        <f>D7*E7</f>
        <v>245.25</v>
      </c>
    </row>
    <row r="8" ht="16.1" customHeight="1" spans="1:6">
      <c r="A8" s="12" t="s">
        <v>82</v>
      </c>
      <c r="B8" s="13" t="s">
        <v>83</v>
      </c>
      <c r="C8" s="14"/>
      <c r="D8" s="15"/>
      <c r="E8" s="18"/>
      <c r="F8" s="19"/>
    </row>
    <row r="9" ht="16.85" customHeight="1" spans="1:6">
      <c r="A9" s="12" t="s">
        <v>84</v>
      </c>
      <c r="B9" s="13" t="s">
        <v>85</v>
      </c>
      <c r="C9" s="14" t="s">
        <v>81</v>
      </c>
      <c r="D9" s="15">
        <v>1</v>
      </c>
      <c r="E9" s="18">
        <f>ROUND(SUM(C84+C127-F50)*1.5%,2)</f>
        <v>919.69</v>
      </c>
      <c r="F9" s="19">
        <f>D9*E9</f>
        <v>919.69</v>
      </c>
    </row>
    <row r="10" ht="16.1" customHeight="1" spans="1:6">
      <c r="A10" s="12"/>
      <c r="B10" s="13"/>
      <c r="C10" s="14"/>
      <c r="D10" s="15"/>
      <c r="E10" s="16"/>
      <c r="F10" s="17"/>
    </row>
    <row r="11" ht="16.1" customHeight="1" spans="1:6">
      <c r="A11" s="12"/>
      <c r="B11" s="13"/>
      <c r="C11" s="14"/>
      <c r="D11" s="15"/>
      <c r="E11" s="16"/>
      <c r="F11" s="17"/>
    </row>
    <row r="12" ht="16.85" customHeight="1" spans="1:6">
      <c r="A12" s="12"/>
      <c r="B12" s="13"/>
      <c r="C12" s="14"/>
      <c r="D12" s="15"/>
      <c r="E12" s="16"/>
      <c r="F12" s="17"/>
    </row>
    <row r="13" ht="16.1" customHeight="1" spans="1:6">
      <c r="A13" s="12"/>
      <c r="B13" s="13"/>
      <c r="C13" s="14"/>
      <c r="D13" s="15"/>
      <c r="E13" s="16"/>
      <c r="F13" s="17"/>
    </row>
    <row r="14" ht="16.1" customHeight="1" spans="1:6">
      <c r="A14" s="12"/>
      <c r="B14" s="13"/>
      <c r="C14" s="14"/>
      <c r="D14" s="15"/>
      <c r="E14" s="16"/>
      <c r="F14" s="17"/>
    </row>
    <row r="15" ht="16.85" customHeight="1" spans="1:6">
      <c r="A15" s="12"/>
      <c r="B15" s="13"/>
      <c r="C15" s="14"/>
      <c r="D15" s="15"/>
      <c r="E15" s="16"/>
      <c r="F15" s="17"/>
    </row>
    <row r="16" ht="16.1" customHeight="1" spans="1:6">
      <c r="A16" s="12"/>
      <c r="B16" s="13"/>
      <c r="C16" s="14"/>
      <c r="D16" s="15"/>
      <c r="E16" s="16"/>
      <c r="F16" s="17"/>
    </row>
    <row r="17" ht="16.1" customHeight="1" spans="1:6">
      <c r="A17" s="12"/>
      <c r="B17" s="13"/>
      <c r="C17" s="14"/>
      <c r="D17" s="15"/>
      <c r="E17" s="16"/>
      <c r="F17" s="17"/>
    </row>
    <row r="18" ht="16.85" customHeight="1" spans="1:6">
      <c r="A18" s="12"/>
      <c r="B18" s="13"/>
      <c r="C18" s="14"/>
      <c r="D18" s="15"/>
      <c r="E18" s="16"/>
      <c r="F18" s="17"/>
    </row>
    <row r="19" ht="16.1" customHeight="1" spans="1:6">
      <c r="A19" s="12"/>
      <c r="B19" s="13"/>
      <c r="C19" s="14"/>
      <c r="D19" s="15"/>
      <c r="E19" s="16"/>
      <c r="F19" s="17"/>
    </row>
    <row r="20" ht="16.1" customHeight="1" spans="1:6">
      <c r="A20" s="12"/>
      <c r="B20" s="13"/>
      <c r="C20" s="14"/>
      <c r="D20" s="15"/>
      <c r="E20" s="16"/>
      <c r="F20" s="17"/>
    </row>
    <row r="21" ht="16.85" customHeight="1" spans="1:6">
      <c r="A21" s="12"/>
      <c r="B21" s="13"/>
      <c r="C21" s="14"/>
      <c r="D21" s="15"/>
      <c r="E21" s="16"/>
      <c r="F21" s="17"/>
    </row>
    <row r="22" ht="16.1" customHeight="1" spans="1:6">
      <c r="A22" s="12"/>
      <c r="B22" s="13"/>
      <c r="C22" s="14"/>
      <c r="D22" s="15"/>
      <c r="E22" s="16"/>
      <c r="F22" s="17"/>
    </row>
    <row r="23" ht="16.1" customHeight="1" spans="1:6">
      <c r="A23" s="12"/>
      <c r="B23" s="13"/>
      <c r="C23" s="14"/>
      <c r="D23" s="15"/>
      <c r="E23" s="16"/>
      <c r="F23" s="17"/>
    </row>
    <row r="24" ht="16.85" customHeight="1" spans="1:6">
      <c r="A24" s="12"/>
      <c r="B24" s="13"/>
      <c r="C24" s="14"/>
      <c r="D24" s="15"/>
      <c r="E24" s="16"/>
      <c r="F24" s="17"/>
    </row>
    <row r="25" ht="16.1" customHeight="1" spans="1:6">
      <c r="A25" s="12"/>
      <c r="B25" s="13"/>
      <c r="C25" s="14"/>
      <c r="D25" s="15"/>
      <c r="E25" s="16"/>
      <c r="F25" s="17"/>
    </row>
    <row r="26" ht="16.85" customHeight="1" spans="1:6">
      <c r="A26" s="12"/>
      <c r="B26" s="13"/>
      <c r="C26" s="14"/>
      <c r="D26" s="15"/>
      <c r="E26" s="16"/>
      <c r="F26" s="17"/>
    </row>
    <row r="27" ht="16.1" customHeight="1" spans="1:6">
      <c r="A27" s="12"/>
      <c r="B27" s="13"/>
      <c r="C27" s="14"/>
      <c r="D27" s="15"/>
      <c r="E27" s="16"/>
      <c r="F27" s="17"/>
    </row>
    <row r="28" ht="16.1" customHeight="1" spans="1:6">
      <c r="A28" s="12"/>
      <c r="B28" s="13"/>
      <c r="C28" s="14"/>
      <c r="D28" s="15"/>
      <c r="E28" s="16"/>
      <c r="F28" s="17"/>
    </row>
    <row r="29" ht="16.85" customHeight="1" spans="1:6">
      <c r="A29" s="12"/>
      <c r="B29" s="13"/>
      <c r="C29" s="14"/>
      <c r="D29" s="15"/>
      <c r="E29" s="16"/>
      <c r="F29" s="17"/>
    </row>
    <row r="30" ht="16.1" customHeight="1" spans="1:6">
      <c r="A30" s="12"/>
      <c r="B30" s="13"/>
      <c r="C30" s="14"/>
      <c r="D30" s="15"/>
      <c r="E30" s="16"/>
      <c r="F30" s="17"/>
    </row>
    <row r="31" ht="16.1" customHeight="1" spans="1:6">
      <c r="A31" s="12"/>
      <c r="B31" s="13"/>
      <c r="C31" s="14"/>
      <c r="D31" s="15"/>
      <c r="E31" s="16"/>
      <c r="F31" s="17"/>
    </row>
    <row r="32" ht="16.85" customHeight="1" spans="1:6">
      <c r="A32" s="12"/>
      <c r="B32" s="13"/>
      <c r="C32" s="14"/>
      <c r="D32" s="15"/>
      <c r="E32" s="16"/>
      <c r="F32" s="17"/>
    </row>
    <row r="33" ht="16.1" customHeight="1" spans="1:6">
      <c r="A33" s="12"/>
      <c r="B33" s="13"/>
      <c r="C33" s="14"/>
      <c r="D33" s="15"/>
      <c r="E33" s="16"/>
      <c r="F33" s="17"/>
    </row>
    <row r="34" ht="16.1" customHeight="1" spans="1:6">
      <c r="A34" s="12"/>
      <c r="B34" s="13"/>
      <c r="C34" s="14"/>
      <c r="D34" s="15"/>
      <c r="E34" s="16"/>
      <c r="F34" s="17"/>
    </row>
    <row r="35" ht="16.85" customHeight="1" spans="1:6">
      <c r="A35" s="12"/>
      <c r="B35" s="13"/>
      <c r="C35" s="14"/>
      <c r="D35" s="15"/>
      <c r="E35" s="16"/>
      <c r="F35" s="17"/>
    </row>
    <row r="36" ht="16.1" customHeight="1" spans="1:6">
      <c r="A36" s="12"/>
      <c r="B36" s="13"/>
      <c r="C36" s="14"/>
      <c r="D36" s="15"/>
      <c r="E36" s="16"/>
      <c r="F36" s="17"/>
    </row>
    <row r="37" ht="16.1" customHeight="1" spans="1:6">
      <c r="A37" s="12"/>
      <c r="B37" s="13"/>
      <c r="C37" s="14"/>
      <c r="D37" s="15"/>
      <c r="E37" s="16"/>
      <c r="F37" s="17"/>
    </row>
    <row r="38" ht="16.85" customHeight="1" spans="1:6">
      <c r="A38" s="12"/>
      <c r="B38" s="13"/>
      <c r="C38" s="14"/>
      <c r="D38" s="15"/>
      <c r="E38" s="16"/>
      <c r="F38" s="17"/>
    </row>
    <row r="39" ht="16.1" customHeight="1" spans="1:6">
      <c r="A39" s="12"/>
      <c r="B39" s="13"/>
      <c r="C39" s="14"/>
      <c r="D39" s="15"/>
      <c r="E39" s="16"/>
      <c r="F39" s="17"/>
    </row>
    <row r="40" ht="16.1" customHeight="1" spans="1:6">
      <c r="A40" s="12"/>
      <c r="B40" s="13"/>
      <c r="C40" s="14"/>
      <c r="D40" s="15"/>
      <c r="E40" s="16"/>
      <c r="F40" s="17"/>
    </row>
    <row r="41" ht="32.95" customHeight="1" spans="1:6">
      <c r="A41" s="20"/>
      <c r="B41" s="21" t="s">
        <v>86</v>
      </c>
      <c r="C41" s="22">
        <f>F7+F9</f>
        <v>1164.94</v>
      </c>
      <c r="D41" s="23"/>
      <c r="E41" s="20"/>
      <c r="F41" s="20"/>
    </row>
    <row r="42" ht="16.1" customHeight="1" spans="1:6">
      <c r="A42" s="4"/>
      <c r="B42" s="4"/>
      <c r="C42" s="4"/>
      <c r="D42" s="5"/>
      <c r="E42" s="4"/>
      <c r="F42" s="4"/>
    </row>
    <row r="43" ht="16.85" customHeight="1" spans="1:6">
      <c r="A43" s="4"/>
      <c r="B43" s="4"/>
      <c r="C43" s="4"/>
      <c r="D43" s="5"/>
      <c r="E43" s="4"/>
      <c r="F43" s="4"/>
    </row>
    <row r="44" ht="32.95" customHeight="1" spans="1:6">
      <c r="A44" s="2" t="s">
        <v>68</v>
      </c>
      <c r="B44" s="2"/>
      <c r="C44" s="2"/>
      <c r="D44" s="3"/>
      <c r="E44" s="2"/>
      <c r="F44" s="2"/>
    </row>
    <row r="45" ht="16.85" customHeight="1" spans="1:6">
      <c r="A45" s="4" t="s">
        <v>123</v>
      </c>
      <c r="B45" s="4"/>
      <c r="C45" s="4"/>
      <c r="D45" s="5"/>
      <c r="E45" s="4" t="s">
        <v>70</v>
      </c>
      <c r="F45" s="4"/>
    </row>
    <row r="46" ht="32.95" customHeight="1" spans="1:6">
      <c r="A46" s="6" t="s">
        <v>21</v>
      </c>
      <c r="B46" s="6"/>
      <c r="C46" s="6"/>
      <c r="D46" s="7"/>
      <c r="E46" s="6"/>
      <c r="F46" s="6"/>
    </row>
    <row r="47" ht="16.85" customHeight="1" spans="1:6">
      <c r="A47" s="8" t="s">
        <v>71</v>
      </c>
      <c r="B47" s="9" t="s">
        <v>72</v>
      </c>
      <c r="C47" s="9" t="s">
        <v>7</v>
      </c>
      <c r="D47" s="10" t="s">
        <v>14</v>
      </c>
      <c r="E47" s="9" t="s">
        <v>73</v>
      </c>
      <c r="F47" s="11" t="s">
        <v>74</v>
      </c>
    </row>
    <row r="48" ht="16.1" customHeight="1" spans="1:6">
      <c r="A48" s="12" t="s">
        <v>124</v>
      </c>
      <c r="B48" s="13" t="s">
        <v>125</v>
      </c>
      <c r="C48" s="14"/>
      <c r="D48" s="15"/>
      <c r="E48" s="16"/>
      <c r="F48" s="17"/>
    </row>
    <row r="49" ht="16.85" customHeight="1" spans="1:6">
      <c r="A49" s="12" t="s">
        <v>126</v>
      </c>
      <c r="B49" s="13" t="s">
        <v>127</v>
      </c>
      <c r="C49" s="14"/>
      <c r="D49" s="15"/>
      <c r="E49" s="16"/>
      <c r="F49" s="17"/>
    </row>
    <row r="50" ht="16.1" customHeight="1" spans="1:6">
      <c r="A50" s="12" t="s">
        <v>79</v>
      </c>
      <c r="B50" s="13" t="s">
        <v>128</v>
      </c>
      <c r="C50" s="14" t="s">
        <v>92</v>
      </c>
      <c r="D50" s="15">
        <v>15</v>
      </c>
      <c r="E50" s="24">
        <f>ROUND(83.89*0.9,2)</f>
        <v>75.5</v>
      </c>
      <c r="F50" s="19">
        <f>ROUND(D50*E50,2)</f>
        <v>1132.5</v>
      </c>
    </row>
    <row r="51" ht="16.1" customHeight="1" spans="1:6">
      <c r="A51" s="12" t="s">
        <v>87</v>
      </c>
      <c r="B51" s="13" t="s">
        <v>88</v>
      </c>
      <c r="C51" s="14"/>
      <c r="D51" s="15"/>
      <c r="E51" s="16"/>
      <c r="F51" s="17"/>
    </row>
    <row r="52" ht="16.85" customHeight="1" spans="1:6">
      <c r="A52" s="12" t="s">
        <v>89</v>
      </c>
      <c r="B52" s="13" t="s">
        <v>90</v>
      </c>
      <c r="C52" s="14"/>
      <c r="D52" s="15"/>
      <c r="E52" s="16"/>
      <c r="F52" s="17"/>
    </row>
    <row r="53" ht="16.1" customHeight="1" spans="1:6">
      <c r="A53" s="12" t="s">
        <v>79</v>
      </c>
      <c r="B53" s="13" t="s">
        <v>91</v>
      </c>
      <c r="C53" s="14" t="s">
        <v>92</v>
      </c>
      <c r="D53" s="15">
        <v>30.5</v>
      </c>
      <c r="E53" s="18">
        <f>ROUND(14*0.9,2)</f>
        <v>12.6</v>
      </c>
      <c r="F53" s="19">
        <f>ROUND(D53*E53,2)</f>
        <v>384.3</v>
      </c>
    </row>
    <row r="54" ht="16.1" customHeight="1" spans="1:6">
      <c r="A54" s="12" t="s">
        <v>93</v>
      </c>
      <c r="B54" s="13" t="s">
        <v>94</v>
      </c>
      <c r="C54" s="14"/>
      <c r="D54" s="15"/>
      <c r="E54" s="18"/>
      <c r="F54" s="19"/>
    </row>
    <row r="55" ht="16.85" customHeight="1" spans="1:6">
      <c r="A55" s="12" t="s">
        <v>95</v>
      </c>
      <c r="B55" s="13" t="s">
        <v>96</v>
      </c>
      <c r="C55" s="14"/>
      <c r="D55" s="15"/>
      <c r="E55" s="18"/>
      <c r="F55" s="19"/>
    </row>
    <row r="56" ht="16.1" customHeight="1" spans="1:6">
      <c r="A56" s="12" t="s">
        <v>79</v>
      </c>
      <c r="B56" s="13" t="s">
        <v>97</v>
      </c>
      <c r="C56" s="14" t="s">
        <v>92</v>
      </c>
      <c r="D56" s="15">
        <v>7.75</v>
      </c>
      <c r="E56" s="18">
        <f>ROUND(4.57*0.9,2)</f>
        <v>4.11</v>
      </c>
      <c r="F56" s="19">
        <f>ROUND(D56*E56,2)</f>
        <v>31.85</v>
      </c>
    </row>
    <row r="57" ht="16.1" customHeight="1" spans="1:6">
      <c r="A57" s="12"/>
      <c r="B57" s="13"/>
      <c r="C57" s="14"/>
      <c r="D57" s="15"/>
      <c r="E57" s="16"/>
      <c r="F57" s="17"/>
    </row>
    <row r="58" ht="16.85" customHeight="1" spans="1:6">
      <c r="A58" s="12"/>
      <c r="B58" s="13"/>
      <c r="C58" s="14"/>
      <c r="D58" s="15"/>
      <c r="E58" s="16"/>
      <c r="F58" s="17"/>
    </row>
    <row r="59" ht="16.1" customHeight="1" spans="1:6">
      <c r="A59" s="12"/>
      <c r="B59" s="13"/>
      <c r="C59" s="14"/>
      <c r="D59" s="15"/>
      <c r="E59" s="16"/>
      <c r="F59" s="17"/>
    </row>
    <row r="60" ht="16.1" customHeight="1" spans="1:6">
      <c r="A60" s="12"/>
      <c r="B60" s="13"/>
      <c r="C60" s="14"/>
      <c r="D60" s="15"/>
      <c r="E60" s="16"/>
      <c r="F60" s="17"/>
    </row>
    <row r="61" ht="16.85" customHeight="1" spans="1:6">
      <c r="A61" s="12"/>
      <c r="B61" s="13"/>
      <c r="C61" s="14"/>
      <c r="D61" s="15"/>
      <c r="E61" s="16"/>
      <c r="F61" s="17"/>
    </row>
    <row r="62" ht="16.1" customHeight="1" spans="1:6">
      <c r="A62" s="12"/>
      <c r="B62" s="13"/>
      <c r="C62" s="14"/>
      <c r="D62" s="15"/>
      <c r="E62" s="16"/>
      <c r="F62" s="17"/>
    </row>
    <row r="63" ht="16.1" customHeight="1" spans="1:6">
      <c r="A63" s="12"/>
      <c r="B63" s="13"/>
      <c r="C63" s="14"/>
      <c r="D63" s="15"/>
      <c r="E63" s="16"/>
      <c r="F63" s="17"/>
    </row>
    <row r="64" ht="16.85" customHeight="1" spans="1:6">
      <c r="A64" s="12"/>
      <c r="B64" s="13"/>
      <c r="C64" s="14"/>
      <c r="D64" s="15"/>
      <c r="E64" s="16"/>
      <c r="F64" s="17"/>
    </row>
    <row r="65" ht="16.1" customHeight="1" spans="1:6">
      <c r="A65" s="12"/>
      <c r="B65" s="13"/>
      <c r="C65" s="14"/>
      <c r="D65" s="15"/>
      <c r="E65" s="16"/>
      <c r="F65" s="17"/>
    </row>
    <row r="66" ht="16.1" customHeight="1" spans="1:6">
      <c r="A66" s="12"/>
      <c r="B66" s="13"/>
      <c r="C66" s="14"/>
      <c r="D66" s="15"/>
      <c r="E66" s="16"/>
      <c r="F66" s="17"/>
    </row>
    <row r="67" ht="16.85" customHeight="1" spans="1:6">
      <c r="A67" s="12"/>
      <c r="B67" s="13"/>
      <c r="C67" s="14"/>
      <c r="D67" s="15"/>
      <c r="E67" s="16"/>
      <c r="F67" s="17"/>
    </row>
    <row r="68" ht="16.1" customHeight="1" spans="1:6">
      <c r="A68" s="12"/>
      <c r="B68" s="13"/>
      <c r="C68" s="14"/>
      <c r="D68" s="15"/>
      <c r="E68" s="16"/>
      <c r="F68" s="17"/>
    </row>
    <row r="69" ht="16.85" customHeight="1" spans="1:6">
      <c r="A69" s="12"/>
      <c r="B69" s="13"/>
      <c r="C69" s="14"/>
      <c r="D69" s="15"/>
      <c r="E69" s="16"/>
      <c r="F69" s="17"/>
    </row>
    <row r="70" ht="16.1" customHeight="1" spans="1:6">
      <c r="A70" s="12"/>
      <c r="B70" s="13"/>
      <c r="C70" s="14"/>
      <c r="D70" s="15"/>
      <c r="E70" s="16"/>
      <c r="F70" s="17"/>
    </row>
    <row r="71" ht="16.1" customHeight="1" spans="1:6">
      <c r="A71" s="12"/>
      <c r="B71" s="13"/>
      <c r="C71" s="14"/>
      <c r="D71" s="15"/>
      <c r="E71" s="16"/>
      <c r="F71" s="17"/>
    </row>
    <row r="72" ht="16.85" customHeight="1" spans="1:6">
      <c r="A72" s="12"/>
      <c r="B72" s="13"/>
      <c r="C72" s="14"/>
      <c r="D72" s="15"/>
      <c r="E72" s="16"/>
      <c r="F72" s="17"/>
    </row>
    <row r="73" ht="16.1" customHeight="1" spans="1:6">
      <c r="A73" s="12"/>
      <c r="B73" s="13"/>
      <c r="C73" s="14"/>
      <c r="D73" s="15"/>
      <c r="E73" s="16"/>
      <c r="F73" s="17"/>
    </row>
    <row r="74" ht="16.1" customHeight="1" spans="1:6">
      <c r="A74" s="12"/>
      <c r="B74" s="13"/>
      <c r="C74" s="14"/>
      <c r="D74" s="15"/>
      <c r="E74" s="16"/>
      <c r="F74" s="17"/>
    </row>
    <row r="75" ht="16.85" customHeight="1" spans="1:6">
      <c r="A75" s="12"/>
      <c r="B75" s="13"/>
      <c r="C75" s="14"/>
      <c r="D75" s="15"/>
      <c r="E75" s="16"/>
      <c r="F75" s="17"/>
    </row>
    <row r="76" ht="16.1" customHeight="1" spans="1:6">
      <c r="A76" s="12"/>
      <c r="B76" s="13"/>
      <c r="C76" s="14"/>
      <c r="D76" s="15"/>
      <c r="E76" s="16"/>
      <c r="F76" s="17"/>
    </row>
    <row r="77" ht="16.1" customHeight="1" spans="1:6">
      <c r="A77" s="12"/>
      <c r="B77" s="13"/>
      <c r="C77" s="14"/>
      <c r="D77" s="15"/>
      <c r="E77" s="16"/>
      <c r="F77" s="17"/>
    </row>
    <row r="78" ht="16.85" customHeight="1" spans="1:6">
      <c r="A78" s="12"/>
      <c r="B78" s="13"/>
      <c r="C78" s="14"/>
      <c r="D78" s="15"/>
      <c r="E78" s="16"/>
      <c r="F78" s="17"/>
    </row>
    <row r="79" ht="16.1" customHeight="1" spans="1:6">
      <c r="A79" s="12"/>
      <c r="B79" s="13"/>
      <c r="C79" s="14"/>
      <c r="D79" s="15"/>
      <c r="E79" s="16"/>
      <c r="F79" s="17"/>
    </row>
    <row r="80" ht="16.1" customHeight="1" spans="1:6">
      <c r="A80" s="12"/>
      <c r="B80" s="13"/>
      <c r="C80" s="14"/>
      <c r="D80" s="15"/>
      <c r="E80" s="16"/>
      <c r="F80" s="17"/>
    </row>
    <row r="81" ht="16.85" customHeight="1" spans="1:6">
      <c r="A81" s="12"/>
      <c r="B81" s="13"/>
      <c r="C81" s="14"/>
      <c r="D81" s="15"/>
      <c r="E81" s="16"/>
      <c r="F81" s="17"/>
    </row>
    <row r="82" ht="16.1" customHeight="1" spans="1:6">
      <c r="A82" s="12"/>
      <c r="B82" s="13"/>
      <c r="C82" s="14"/>
      <c r="D82" s="15"/>
      <c r="E82" s="16"/>
      <c r="F82" s="17"/>
    </row>
    <row r="83" ht="16.1" customHeight="1" spans="1:6">
      <c r="A83" s="12"/>
      <c r="B83" s="13"/>
      <c r="C83" s="14"/>
      <c r="D83" s="15"/>
      <c r="E83" s="16"/>
      <c r="F83" s="17"/>
    </row>
    <row r="84" ht="32.95" customHeight="1" spans="1:6">
      <c r="A84" s="20"/>
      <c r="B84" s="21" t="s">
        <v>98</v>
      </c>
      <c r="C84" s="22">
        <f>F50+F53+F56</f>
        <v>1548.65</v>
      </c>
      <c r="D84" s="23"/>
      <c r="E84" s="20"/>
      <c r="F84" s="20"/>
    </row>
    <row r="85" ht="16.1" customHeight="1" spans="1:6">
      <c r="A85" s="4"/>
      <c r="B85" s="4"/>
      <c r="C85" s="4"/>
      <c r="D85" s="5"/>
      <c r="E85" s="4"/>
      <c r="F85" s="4"/>
    </row>
    <row r="86" ht="16.85" customHeight="1" spans="1:6">
      <c r="A86" s="4"/>
      <c r="B86" s="4"/>
      <c r="C86" s="4"/>
      <c r="D86" s="5"/>
      <c r="E86" s="4"/>
      <c r="F86" s="4"/>
    </row>
    <row r="87" ht="32.95" customHeight="1" spans="1:6">
      <c r="A87" s="2" t="s">
        <v>68</v>
      </c>
      <c r="B87" s="2"/>
      <c r="C87" s="2"/>
      <c r="D87" s="3"/>
      <c r="E87" s="2"/>
      <c r="F87" s="2"/>
    </row>
    <row r="88" ht="16.85" customHeight="1" spans="1:6">
      <c r="A88" s="4" t="s">
        <v>123</v>
      </c>
      <c r="B88" s="4"/>
      <c r="C88" s="4"/>
      <c r="D88" s="5"/>
      <c r="E88" s="4" t="s">
        <v>70</v>
      </c>
      <c r="F88" s="4"/>
    </row>
    <row r="89" ht="32.95" customHeight="1" spans="1:6">
      <c r="A89" s="6" t="s">
        <v>23</v>
      </c>
      <c r="B89" s="6"/>
      <c r="C89" s="6"/>
      <c r="D89" s="7"/>
      <c r="E89" s="6"/>
      <c r="F89" s="6"/>
    </row>
    <row r="90" ht="16.85" customHeight="1" spans="1:6">
      <c r="A90" s="8" t="s">
        <v>71</v>
      </c>
      <c r="B90" s="9" t="s">
        <v>72</v>
      </c>
      <c r="C90" s="9" t="s">
        <v>7</v>
      </c>
      <c r="D90" s="10" t="s">
        <v>14</v>
      </c>
      <c r="E90" s="9" t="s">
        <v>73</v>
      </c>
      <c r="F90" s="11" t="s">
        <v>74</v>
      </c>
    </row>
    <row r="91" ht="16.1" customHeight="1" spans="1:6">
      <c r="A91" s="12" t="s">
        <v>99</v>
      </c>
      <c r="B91" s="13" t="s">
        <v>100</v>
      </c>
      <c r="C91" s="14"/>
      <c r="D91" s="15"/>
      <c r="E91" s="16"/>
      <c r="F91" s="17"/>
    </row>
    <row r="92" ht="16.85" customHeight="1" spans="1:6">
      <c r="A92" s="12" t="s">
        <v>101</v>
      </c>
      <c r="B92" s="13" t="s">
        <v>102</v>
      </c>
      <c r="C92" s="14"/>
      <c r="D92" s="15"/>
      <c r="E92" s="16"/>
      <c r="F92" s="17"/>
    </row>
    <row r="93" ht="16.1" customHeight="1" spans="1:6">
      <c r="A93" s="12" t="s">
        <v>79</v>
      </c>
      <c r="B93" s="13" t="s">
        <v>103</v>
      </c>
      <c r="C93" s="14" t="s">
        <v>104</v>
      </c>
      <c r="D93" s="15">
        <v>482.46</v>
      </c>
      <c r="E93" s="18">
        <f>ROUND(12.54*0.9,2)</f>
        <v>11.29</v>
      </c>
      <c r="F93" s="19">
        <f t="shared" ref="F93:F98" si="0">ROUND(D93*E93,2)</f>
        <v>5446.97</v>
      </c>
    </row>
    <row r="94" ht="16.1" customHeight="1" spans="1:6">
      <c r="A94" s="12" t="s">
        <v>105</v>
      </c>
      <c r="B94" s="13" t="s">
        <v>106</v>
      </c>
      <c r="C94" s="14"/>
      <c r="D94" s="15"/>
      <c r="E94" s="18"/>
      <c r="F94" s="19"/>
    </row>
    <row r="95" ht="16.85" customHeight="1" spans="1:6">
      <c r="A95" s="12" t="s">
        <v>107</v>
      </c>
      <c r="B95" s="13" t="s">
        <v>106</v>
      </c>
      <c r="C95" s="14"/>
      <c r="D95" s="15"/>
      <c r="E95" s="18"/>
      <c r="F95" s="19"/>
    </row>
    <row r="96" ht="16.1" customHeight="1" spans="1:6">
      <c r="A96" s="12" t="s">
        <v>79</v>
      </c>
      <c r="B96" s="13" t="s">
        <v>108</v>
      </c>
      <c r="C96" s="14" t="s">
        <v>104</v>
      </c>
      <c r="D96" s="15">
        <v>482.46</v>
      </c>
      <c r="E96" s="18">
        <f>ROUND(127.56*0.9,2)</f>
        <v>114.8</v>
      </c>
      <c r="F96" s="19">
        <f t="shared" si="0"/>
        <v>55386.41</v>
      </c>
    </row>
    <row r="97" ht="16.1" customHeight="1" spans="1:6">
      <c r="A97" s="12" t="s">
        <v>109</v>
      </c>
      <c r="B97" s="13" t="s">
        <v>110</v>
      </c>
      <c r="C97" s="14"/>
      <c r="D97" s="15"/>
      <c r="E97" s="18"/>
      <c r="F97" s="19"/>
    </row>
    <row r="98" ht="16.85" customHeight="1" spans="1:6">
      <c r="A98" s="12" t="s">
        <v>79</v>
      </c>
      <c r="B98" s="13" t="s">
        <v>111</v>
      </c>
      <c r="C98" s="14" t="s">
        <v>112</v>
      </c>
      <c r="D98" s="15">
        <v>14.52</v>
      </c>
      <c r="E98" s="18">
        <f>ROUND(4.81*0.9,2)</f>
        <v>4.33</v>
      </c>
      <c r="F98" s="19">
        <f t="shared" si="0"/>
        <v>62.87</v>
      </c>
    </row>
    <row r="99" ht="16.1" customHeight="1" spans="1:6">
      <c r="A99" s="12"/>
      <c r="B99" s="13"/>
      <c r="C99" s="14"/>
      <c r="D99" s="15"/>
      <c r="E99" s="16"/>
      <c r="F99" s="17"/>
    </row>
    <row r="100" ht="16.1" customHeight="1" spans="1:6">
      <c r="A100" s="12"/>
      <c r="B100" s="13"/>
      <c r="C100" s="14"/>
      <c r="D100" s="15"/>
      <c r="E100" s="16"/>
      <c r="F100" s="17"/>
    </row>
    <row r="101" ht="16.85" customHeight="1" spans="1:6">
      <c r="A101" s="12"/>
      <c r="B101" s="13"/>
      <c r="C101" s="14"/>
      <c r="D101" s="15"/>
      <c r="E101" s="16"/>
      <c r="F101" s="17"/>
    </row>
    <row r="102" ht="16.1" customHeight="1" spans="1:6">
      <c r="A102" s="12"/>
      <c r="B102" s="13"/>
      <c r="C102" s="14"/>
      <c r="D102" s="15"/>
      <c r="E102" s="16"/>
      <c r="F102" s="17"/>
    </row>
    <row r="103" ht="16.1" customHeight="1" spans="1:6">
      <c r="A103" s="12"/>
      <c r="B103" s="13"/>
      <c r="C103" s="14"/>
      <c r="D103" s="15"/>
      <c r="E103" s="16"/>
      <c r="F103" s="17"/>
    </row>
    <row r="104" ht="16.85" customHeight="1" spans="1:6">
      <c r="A104" s="12"/>
      <c r="B104" s="13"/>
      <c r="C104" s="14"/>
      <c r="D104" s="15"/>
      <c r="E104" s="16"/>
      <c r="F104" s="17"/>
    </row>
    <row r="105" ht="16.1" customHeight="1" spans="1:6">
      <c r="A105" s="12"/>
      <c r="B105" s="13"/>
      <c r="C105" s="14"/>
      <c r="D105" s="15"/>
      <c r="E105" s="16"/>
      <c r="F105" s="17"/>
    </row>
    <row r="106" ht="16.1" customHeight="1" spans="1:6">
      <c r="A106" s="12"/>
      <c r="B106" s="13"/>
      <c r="C106" s="14"/>
      <c r="D106" s="15"/>
      <c r="E106" s="16"/>
      <c r="F106" s="17"/>
    </row>
    <row r="107" ht="16.85" customHeight="1" spans="1:6">
      <c r="A107" s="12"/>
      <c r="B107" s="13"/>
      <c r="C107" s="14"/>
      <c r="D107" s="15"/>
      <c r="E107" s="16"/>
      <c r="F107" s="17"/>
    </row>
    <row r="108" ht="16.1" customHeight="1" spans="1:6">
      <c r="A108" s="12"/>
      <c r="B108" s="13"/>
      <c r="C108" s="14"/>
      <c r="D108" s="15"/>
      <c r="E108" s="16"/>
      <c r="F108" s="17"/>
    </row>
    <row r="109" ht="16.1" customHeight="1" spans="1:6">
      <c r="A109" s="12"/>
      <c r="B109" s="13"/>
      <c r="C109" s="14"/>
      <c r="D109" s="15"/>
      <c r="E109" s="16"/>
      <c r="F109" s="17"/>
    </row>
    <row r="110" ht="16.85" customHeight="1" spans="1:6">
      <c r="A110" s="12"/>
      <c r="B110" s="13"/>
      <c r="C110" s="14"/>
      <c r="D110" s="15"/>
      <c r="E110" s="16"/>
      <c r="F110" s="17"/>
    </row>
    <row r="111" ht="16.1" customHeight="1" spans="1:6">
      <c r="A111" s="12"/>
      <c r="B111" s="13"/>
      <c r="C111" s="14"/>
      <c r="D111" s="15"/>
      <c r="E111" s="16"/>
      <c r="F111" s="17"/>
    </row>
    <row r="112" ht="16.85" customHeight="1" spans="1:6">
      <c r="A112" s="12"/>
      <c r="B112" s="13"/>
      <c r="C112" s="14"/>
      <c r="D112" s="15"/>
      <c r="E112" s="16"/>
      <c r="F112" s="17"/>
    </row>
    <row r="113" ht="16.1" customHeight="1" spans="1:6">
      <c r="A113" s="12"/>
      <c r="B113" s="13"/>
      <c r="C113" s="14"/>
      <c r="D113" s="15"/>
      <c r="E113" s="16"/>
      <c r="F113" s="17"/>
    </row>
    <row r="114" ht="16.1" customHeight="1" spans="1:6">
      <c r="A114" s="12"/>
      <c r="B114" s="13"/>
      <c r="C114" s="14"/>
      <c r="D114" s="15"/>
      <c r="E114" s="16"/>
      <c r="F114" s="17"/>
    </row>
    <row r="115" ht="16.85" customHeight="1" spans="1:6">
      <c r="A115" s="12"/>
      <c r="B115" s="13"/>
      <c r="C115" s="14"/>
      <c r="D115" s="15"/>
      <c r="E115" s="16"/>
      <c r="F115" s="17"/>
    </row>
    <row r="116" ht="16.1" customHeight="1" spans="1:6">
      <c r="A116" s="12"/>
      <c r="B116" s="13"/>
      <c r="C116" s="14"/>
      <c r="D116" s="15"/>
      <c r="E116" s="16"/>
      <c r="F116" s="17"/>
    </row>
    <row r="117" ht="16.1" customHeight="1" spans="1:6">
      <c r="A117" s="12"/>
      <c r="B117" s="13"/>
      <c r="C117" s="14"/>
      <c r="D117" s="15"/>
      <c r="E117" s="16"/>
      <c r="F117" s="17"/>
    </row>
    <row r="118" ht="16.85" customHeight="1" spans="1:6">
      <c r="A118" s="12"/>
      <c r="B118" s="13"/>
      <c r="C118" s="14"/>
      <c r="D118" s="15"/>
      <c r="E118" s="16"/>
      <c r="F118" s="17"/>
    </row>
    <row r="119" ht="16.1" customHeight="1" spans="1:6">
      <c r="A119" s="12"/>
      <c r="B119" s="13"/>
      <c r="C119" s="14"/>
      <c r="D119" s="15"/>
      <c r="E119" s="16"/>
      <c r="F119" s="17"/>
    </row>
    <row r="120" ht="16.1" customHeight="1" spans="1:6">
      <c r="A120" s="12"/>
      <c r="B120" s="13"/>
      <c r="C120" s="14"/>
      <c r="D120" s="15"/>
      <c r="E120" s="16"/>
      <c r="F120" s="17"/>
    </row>
    <row r="121" ht="16.85" customHeight="1" spans="1:6">
      <c r="A121" s="12"/>
      <c r="B121" s="13"/>
      <c r="C121" s="14"/>
      <c r="D121" s="15"/>
      <c r="E121" s="16"/>
      <c r="F121" s="17"/>
    </row>
    <row r="122" ht="16.1" customHeight="1" spans="1:6">
      <c r="A122" s="12"/>
      <c r="B122" s="13"/>
      <c r="C122" s="14"/>
      <c r="D122" s="15"/>
      <c r="E122" s="16"/>
      <c r="F122" s="17"/>
    </row>
    <row r="123" ht="16.1" customHeight="1" spans="1:6">
      <c r="A123" s="12"/>
      <c r="B123" s="13"/>
      <c r="C123" s="14"/>
      <c r="D123" s="15"/>
      <c r="E123" s="16"/>
      <c r="F123" s="17"/>
    </row>
    <row r="124" ht="16.85" customHeight="1" spans="1:6">
      <c r="A124" s="12"/>
      <c r="B124" s="13"/>
      <c r="C124" s="14"/>
      <c r="D124" s="15"/>
      <c r="E124" s="16"/>
      <c r="F124" s="17"/>
    </row>
    <row r="125" ht="16.1" customHeight="1" spans="1:6">
      <c r="A125" s="12"/>
      <c r="B125" s="13"/>
      <c r="C125" s="14"/>
      <c r="D125" s="15"/>
      <c r="E125" s="16"/>
      <c r="F125" s="17"/>
    </row>
    <row r="126" ht="16.1" customHeight="1" spans="1:6">
      <c r="A126" s="12"/>
      <c r="B126" s="13"/>
      <c r="C126" s="14"/>
      <c r="D126" s="15"/>
      <c r="E126" s="16"/>
      <c r="F126" s="17"/>
    </row>
    <row r="127" ht="32.95" customHeight="1" spans="1:6">
      <c r="A127" s="20"/>
      <c r="B127" s="21" t="s">
        <v>113</v>
      </c>
      <c r="C127" s="22">
        <f>F93+F96+F98</f>
        <v>60896.25</v>
      </c>
      <c r="D127" s="23"/>
      <c r="E127" s="20"/>
      <c r="F127" s="20"/>
    </row>
    <row r="128" ht="16.1" customHeight="1" spans="1:6">
      <c r="A128" s="4"/>
      <c r="B128" s="4"/>
      <c r="C128" s="4"/>
      <c r="D128" s="5"/>
      <c r="E128" s="4"/>
      <c r="F128" s="4"/>
    </row>
    <row r="129" ht="16.85" customHeight="1" spans="1:6">
      <c r="A129" s="4"/>
      <c r="B129" s="4"/>
      <c r="C129" s="4"/>
      <c r="D129" s="5"/>
      <c r="E129" s="4"/>
      <c r="F129" s="4"/>
    </row>
  </sheetData>
  <mergeCells count="24">
    <mergeCell ref="A1:F1"/>
    <mergeCell ref="A2:D2"/>
    <mergeCell ref="E2:F2"/>
    <mergeCell ref="A3:F3"/>
    <mergeCell ref="C41:D41"/>
    <mergeCell ref="E41:F41"/>
    <mergeCell ref="A42:F42"/>
    <mergeCell ref="A43:F43"/>
    <mergeCell ref="A44:F44"/>
    <mergeCell ref="A45:D45"/>
    <mergeCell ref="E45:F45"/>
    <mergeCell ref="A46:F46"/>
    <mergeCell ref="C84:D84"/>
    <mergeCell ref="E84:F84"/>
    <mergeCell ref="A85:F85"/>
    <mergeCell ref="A86:F86"/>
    <mergeCell ref="A87:F87"/>
    <mergeCell ref="A88:D88"/>
    <mergeCell ref="E88:F88"/>
    <mergeCell ref="A89:F89"/>
    <mergeCell ref="C127:D127"/>
    <mergeCell ref="E127:F127"/>
    <mergeCell ref="A128:F128"/>
    <mergeCell ref="A129:F129"/>
  </mergeCells>
  <pageMargins left="0.98" right="0.12" top="0.315" bottom="0.315" header="0" footer="0"/>
  <pageSetup paperSize="9" fitToWidth="0" fitToHeight="0" orientation="portrait"/>
  <headerFooter alignWithMargins="0"/>
  <rowBreaks count="3" manualBreakCount="3">
    <brk id="43" max="16383" man="1"/>
    <brk id="86" max="16383" man="1"/>
    <brk id="1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view="pageBreakPreview" zoomScaleNormal="100" workbookViewId="0">
      <selection activeCell="A2" sqref="A2:C2"/>
    </sheetView>
  </sheetViews>
  <sheetFormatPr defaultColWidth="9" defaultRowHeight="14.2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</cols>
  <sheetData>
    <row r="1" ht="32.95" customHeight="1" spans="1:5">
      <c r="A1" s="2" t="s">
        <v>43</v>
      </c>
      <c r="B1" s="2"/>
      <c r="C1" s="2"/>
      <c r="D1" s="2"/>
      <c r="E1" s="2"/>
    </row>
    <row r="2" ht="16.85" customHeight="1" spans="1:3">
      <c r="A2" s="4" t="s">
        <v>44</v>
      </c>
      <c r="B2" s="4"/>
      <c r="C2" s="4"/>
    </row>
    <row r="3" ht="27.85" customHeight="1" spans="1:5">
      <c r="A3" s="25" t="s">
        <v>45</v>
      </c>
      <c r="B3" s="26" t="s">
        <v>46</v>
      </c>
      <c r="C3" s="26" t="s">
        <v>47</v>
      </c>
      <c r="D3" s="26"/>
      <c r="E3" s="27" t="s">
        <v>48</v>
      </c>
    </row>
    <row r="4" ht="28.55" customHeight="1" spans="1:5">
      <c r="A4" s="28" t="s">
        <v>49</v>
      </c>
      <c r="B4" s="29" t="s">
        <v>50</v>
      </c>
      <c r="C4" s="29" t="s">
        <v>19</v>
      </c>
      <c r="D4" s="29"/>
      <c r="E4" s="30">
        <f>'化龙村 工程量清单表(2位小数)'!C41</f>
        <v>3199.59</v>
      </c>
    </row>
    <row r="5" ht="27.85" customHeight="1" spans="1:5">
      <c r="A5" s="28" t="s">
        <v>51</v>
      </c>
      <c r="B5" s="29" t="s">
        <v>52</v>
      </c>
      <c r="C5" s="29" t="s">
        <v>21</v>
      </c>
      <c r="D5" s="29"/>
      <c r="E5" s="30">
        <f>'化龙村 工程量清单表(2位小数)'!C84</f>
        <v>1951.87</v>
      </c>
    </row>
    <row r="6" ht="28.55" customHeight="1" spans="1:5">
      <c r="A6" s="28" t="s">
        <v>53</v>
      </c>
      <c r="B6" s="29" t="s">
        <v>54</v>
      </c>
      <c r="C6" s="29" t="s">
        <v>23</v>
      </c>
      <c r="D6" s="29"/>
      <c r="E6" s="30">
        <f>'化龙村 工程量清单表(2位小数)'!C127</f>
        <v>168125.36</v>
      </c>
    </row>
    <row r="7" ht="28.55" customHeight="1" spans="1:5">
      <c r="A7" s="28" t="s">
        <v>55</v>
      </c>
      <c r="B7" s="29" t="s">
        <v>56</v>
      </c>
      <c r="C7" s="29" t="s">
        <v>25</v>
      </c>
      <c r="D7" s="29"/>
      <c r="E7" s="30"/>
    </row>
    <row r="8" ht="28.55" customHeight="1" spans="1:5">
      <c r="A8" s="28" t="s">
        <v>57</v>
      </c>
      <c r="B8" s="29" t="s">
        <v>58</v>
      </c>
      <c r="C8" s="29" t="s">
        <v>26</v>
      </c>
      <c r="D8" s="29"/>
      <c r="E8" s="30"/>
    </row>
    <row r="9" ht="27.85" customHeight="1" spans="1:5">
      <c r="A9" s="28" t="s">
        <v>59</v>
      </c>
      <c r="B9" s="28" t="s">
        <v>60</v>
      </c>
      <c r="C9" s="28"/>
      <c r="D9" s="28"/>
      <c r="E9" s="30">
        <f>E4+E5+E6</f>
        <v>173276.82</v>
      </c>
    </row>
    <row r="10" ht="27.85" customHeight="1" spans="1:5">
      <c r="A10" s="28" t="s">
        <v>61</v>
      </c>
      <c r="B10" s="31" t="s">
        <v>27</v>
      </c>
      <c r="C10" s="31"/>
      <c r="D10" s="31"/>
      <c r="E10" s="30"/>
    </row>
    <row r="11" ht="27.85" customHeight="1" spans="1:5">
      <c r="A11" s="28" t="s">
        <v>62</v>
      </c>
      <c r="B11" s="32" t="s">
        <v>63</v>
      </c>
      <c r="C11" s="32"/>
      <c r="D11" s="32"/>
      <c r="E11" s="30">
        <f>E9</f>
        <v>173276.82</v>
      </c>
    </row>
    <row r="12" ht="27.1" customHeight="1" spans="1:5">
      <c r="A12" s="28" t="s">
        <v>64</v>
      </c>
      <c r="B12" s="31" t="s">
        <v>29</v>
      </c>
      <c r="C12" s="31"/>
      <c r="D12" s="31"/>
      <c r="E12" s="30"/>
    </row>
    <row r="13" ht="27.85" customHeight="1" spans="1:5">
      <c r="A13" s="28" t="s">
        <v>65</v>
      </c>
      <c r="B13" s="31" t="s">
        <v>33</v>
      </c>
      <c r="C13" s="31"/>
      <c r="D13" s="31"/>
      <c r="E13" s="30"/>
    </row>
    <row r="14" ht="27.85" customHeight="1" spans="1:5">
      <c r="A14" s="20" t="s">
        <v>66</v>
      </c>
      <c r="B14" s="33" t="s">
        <v>67</v>
      </c>
      <c r="C14" s="33"/>
      <c r="D14" s="33"/>
      <c r="E14" s="34">
        <f>E11</f>
        <v>173276.82</v>
      </c>
    </row>
  </sheetData>
  <mergeCells count="14">
    <mergeCell ref="A1:E1"/>
    <mergeCell ref="A2:C2"/>
    <mergeCell ref="C3:D3"/>
    <mergeCell ref="C4:D4"/>
    <mergeCell ref="C5:D5"/>
    <mergeCell ref="C6:D6"/>
    <mergeCell ref="C7:D7"/>
    <mergeCell ref="C8:D8"/>
    <mergeCell ref="B9:D9"/>
    <mergeCell ref="B10:D10"/>
    <mergeCell ref="B11:D11"/>
    <mergeCell ref="B12:D12"/>
    <mergeCell ref="B13:D13"/>
    <mergeCell ref="B14:D14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9"/>
  <sheetViews>
    <sheetView view="pageBreakPreview" zoomScaleNormal="100" topLeftCell="A63" workbookViewId="0">
      <selection activeCell="C84" sqref="C84:D84"/>
    </sheetView>
  </sheetViews>
  <sheetFormatPr defaultColWidth="9" defaultRowHeight="14.25" outlineLevelCol="5"/>
  <cols>
    <col min="1" max="1" width="8.125" customWidth="1"/>
    <col min="2" max="2" width="35.1166666666667" customWidth="1"/>
    <col min="3" max="3" width="8.125" customWidth="1"/>
    <col min="4" max="4" width="9.75" style="1" customWidth="1"/>
    <col min="5" max="5" width="9.75" style="36" customWidth="1"/>
    <col min="6" max="6" width="10.625" style="36" customWidth="1"/>
    <col min="7" max="7" width="20" customWidth="1"/>
    <col min="8" max="8" width="9.375"/>
    <col min="9" max="9" width="10.375"/>
  </cols>
  <sheetData>
    <row r="1" ht="32.95" customHeight="1" spans="1:6">
      <c r="A1" s="2" t="s">
        <v>68</v>
      </c>
      <c r="B1" s="2"/>
      <c r="C1" s="2"/>
      <c r="D1" s="3"/>
      <c r="E1" s="37"/>
      <c r="F1" s="37"/>
    </row>
    <row r="2" ht="16.85" customHeight="1" spans="1:6">
      <c r="A2" s="4" t="s">
        <v>69</v>
      </c>
      <c r="B2" s="4"/>
      <c r="C2" s="4"/>
      <c r="D2" s="5"/>
      <c r="E2" s="38" t="s">
        <v>70</v>
      </c>
      <c r="F2" s="38"/>
    </row>
    <row r="3" ht="32.95" customHeight="1" spans="1:6">
      <c r="A3" s="6" t="s">
        <v>19</v>
      </c>
      <c r="B3" s="6"/>
      <c r="C3" s="6"/>
      <c r="D3" s="7"/>
      <c r="E3" s="39"/>
      <c r="F3" s="39"/>
    </row>
    <row r="4" ht="16.85" customHeight="1" spans="1:6">
      <c r="A4" s="8" t="s">
        <v>71</v>
      </c>
      <c r="B4" s="9" t="s">
        <v>72</v>
      </c>
      <c r="C4" s="9" t="s">
        <v>7</v>
      </c>
      <c r="D4" s="10" t="s">
        <v>14</v>
      </c>
      <c r="E4" s="40" t="s">
        <v>73</v>
      </c>
      <c r="F4" s="41" t="s">
        <v>74</v>
      </c>
    </row>
    <row r="5" ht="16.1" customHeight="1" spans="1:6">
      <c r="A5" s="12" t="s">
        <v>75</v>
      </c>
      <c r="B5" s="13" t="s">
        <v>76</v>
      </c>
      <c r="C5" s="14"/>
      <c r="D5" s="15"/>
      <c r="E5" s="18"/>
      <c r="F5" s="19"/>
    </row>
    <row r="6" ht="16.85" customHeight="1" spans="1:6">
      <c r="A6" s="12" t="s">
        <v>77</v>
      </c>
      <c r="B6" s="13" t="s">
        <v>78</v>
      </c>
      <c r="C6" s="14"/>
      <c r="D6" s="15"/>
      <c r="E6" s="18"/>
      <c r="F6" s="19"/>
    </row>
    <row r="7" ht="16.1" customHeight="1" spans="1:6">
      <c r="A7" s="12" t="s">
        <v>79</v>
      </c>
      <c r="B7" s="13" t="s">
        <v>80</v>
      </c>
      <c r="C7" s="14" t="s">
        <v>81</v>
      </c>
      <c r="D7" s="15">
        <v>1</v>
      </c>
      <c r="E7" s="18">
        <f>ROUND(SUM(C84+C127-F50)*0.4%,2)</f>
        <v>673.6</v>
      </c>
      <c r="F7" s="19">
        <f>D7*E7</f>
        <v>673.6</v>
      </c>
    </row>
    <row r="8" ht="16.1" customHeight="1" spans="1:6">
      <c r="A8" s="12" t="s">
        <v>82</v>
      </c>
      <c r="B8" s="13" t="s">
        <v>83</v>
      </c>
      <c r="C8" s="14"/>
      <c r="D8" s="15"/>
      <c r="E8" s="18"/>
      <c r="F8" s="19"/>
    </row>
    <row r="9" ht="16.85" customHeight="1" spans="1:6">
      <c r="A9" s="12" t="s">
        <v>84</v>
      </c>
      <c r="B9" s="13" t="s">
        <v>85</v>
      </c>
      <c r="C9" s="14" t="s">
        <v>81</v>
      </c>
      <c r="D9" s="15">
        <v>1</v>
      </c>
      <c r="E9" s="18">
        <f>ROUND(SUM(C84+C127-F50)*1.5%,2)</f>
        <v>2525.99</v>
      </c>
      <c r="F9" s="19">
        <f>D9*E9</f>
        <v>2525.99</v>
      </c>
    </row>
    <row r="10" ht="16.1" customHeight="1" spans="1:6">
      <c r="A10" s="12"/>
      <c r="B10" s="13"/>
      <c r="C10" s="14"/>
      <c r="D10" s="15"/>
      <c r="E10" s="18"/>
      <c r="F10" s="19"/>
    </row>
    <row r="11" ht="16.1" customHeight="1" spans="1:6">
      <c r="A11" s="12"/>
      <c r="B11" s="13"/>
      <c r="C11" s="14"/>
      <c r="D11" s="15"/>
      <c r="E11" s="18"/>
      <c r="F11" s="19"/>
    </row>
    <row r="12" ht="16.85" customHeight="1" spans="1:6">
      <c r="A12" s="12"/>
      <c r="B12" s="13"/>
      <c r="C12" s="14"/>
      <c r="D12" s="15"/>
      <c r="E12" s="18"/>
      <c r="F12" s="19"/>
    </row>
    <row r="13" ht="16.1" customHeight="1" spans="1:6">
      <c r="A13" s="12"/>
      <c r="B13" s="13"/>
      <c r="C13" s="14"/>
      <c r="D13" s="15"/>
      <c r="E13" s="18"/>
      <c r="F13" s="19"/>
    </row>
    <row r="14" ht="16.1" customHeight="1" spans="1:6">
      <c r="A14" s="12"/>
      <c r="B14" s="13"/>
      <c r="C14" s="14"/>
      <c r="D14" s="15"/>
      <c r="E14" s="18"/>
      <c r="F14" s="19"/>
    </row>
    <row r="15" ht="16.85" customHeight="1" spans="1:6">
      <c r="A15" s="12"/>
      <c r="B15" s="13"/>
      <c r="C15" s="14"/>
      <c r="D15" s="15"/>
      <c r="E15" s="18"/>
      <c r="F15" s="19"/>
    </row>
    <row r="16" ht="16.1" customHeight="1" spans="1:6">
      <c r="A16" s="12"/>
      <c r="B16" s="13"/>
      <c r="C16" s="14"/>
      <c r="D16" s="15"/>
      <c r="E16" s="18"/>
      <c r="F16" s="19"/>
    </row>
    <row r="17" ht="16.1" customHeight="1" spans="1:6">
      <c r="A17" s="12"/>
      <c r="B17" s="13"/>
      <c r="C17" s="14"/>
      <c r="D17" s="15"/>
      <c r="E17" s="18"/>
      <c r="F17" s="19"/>
    </row>
    <row r="18" ht="16.85" customHeight="1" spans="1:6">
      <c r="A18" s="12"/>
      <c r="B18" s="13"/>
      <c r="C18" s="14"/>
      <c r="D18" s="15"/>
      <c r="E18" s="18"/>
      <c r="F18" s="19"/>
    </row>
    <row r="19" ht="16.1" customHeight="1" spans="1:6">
      <c r="A19" s="12"/>
      <c r="B19" s="13"/>
      <c r="C19" s="14"/>
      <c r="D19" s="15"/>
      <c r="E19" s="18"/>
      <c r="F19" s="19"/>
    </row>
    <row r="20" ht="16.1" customHeight="1" spans="1:6">
      <c r="A20" s="12"/>
      <c r="B20" s="13"/>
      <c r="C20" s="14"/>
      <c r="D20" s="15"/>
      <c r="E20" s="18"/>
      <c r="F20" s="19"/>
    </row>
    <row r="21" ht="16.85" customHeight="1" spans="1:6">
      <c r="A21" s="12"/>
      <c r="B21" s="13"/>
      <c r="C21" s="14"/>
      <c r="D21" s="15"/>
      <c r="E21" s="18"/>
      <c r="F21" s="19"/>
    </row>
    <row r="22" ht="16.1" customHeight="1" spans="1:6">
      <c r="A22" s="12"/>
      <c r="B22" s="13"/>
      <c r="C22" s="14"/>
      <c r="D22" s="15"/>
      <c r="E22" s="18"/>
      <c r="F22" s="19"/>
    </row>
    <row r="23" ht="16.1" customHeight="1" spans="1:6">
      <c r="A23" s="12"/>
      <c r="B23" s="13"/>
      <c r="C23" s="14"/>
      <c r="D23" s="15"/>
      <c r="E23" s="18"/>
      <c r="F23" s="19"/>
    </row>
    <row r="24" ht="16.85" customHeight="1" spans="1:6">
      <c r="A24" s="12"/>
      <c r="B24" s="13"/>
      <c r="C24" s="14"/>
      <c r="D24" s="15"/>
      <c r="E24" s="18"/>
      <c r="F24" s="19"/>
    </row>
    <row r="25" ht="16.1" customHeight="1" spans="1:6">
      <c r="A25" s="12"/>
      <c r="B25" s="13"/>
      <c r="C25" s="14"/>
      <c r="D25" s="15"/>
      <c r="E25" s="18"/>
      <c r="F25" s="19"/>
    </row>
    <row r="26" ht="16.85" customHeight="1" spans="1:6">
      <c r="A26" s="12"/>
      <c r="B26" s="13"/>
      <c r="C26" s="14"/>
      <c r="D26" s="15"/>
      <c r="E26" s="18"/>
      <c r="F26" s="19"/>
    </row>
    <row r="27" ht="16.1" customHeight="1" spans="1:6">
      <c r="A27" s="12"/>
      <c r="B27" s="13"/>
      <c r="C27" s="14"/>
      <c r="D27" s="15"/>
      <c r="E27" s="18"/>
      <c r="F27" s="19"/>
    </row>
    <row r="28" ht="16.1" customHeight="1" spans="1:6">
      <c r="A28" s="12"/>
      <c r="B28" s="13"/>
      <c r="C28" s="14"/>
      <c r="D28" s="15"/>
      <c r="E28" s="18"/>
      <c r="F28" s="19"/>
    </row>
    <row r="29" ht="16.85" customHeight="1" spans="1:6">
      <c r="A29" s="12"/>
      <c r="B29" s="13"/>
      <c r="C29" s="14"/>
      <c r="D29" s="15"/>
      <c r="E29" s="18"/>
      <c r="F29" s="19"/>
    </row>
    <row r="30" ht="16.1" customHeight="1" spans="1:6">
      <c r="A30" s="12"/>
      <c r="B30" s="13"/>
      <c r="C30" s="14"/>
      <c r="D30" s="15"/>
      <c r="E30" s="18"/>
      <c r="F30" s="19"/>
    </row>
    <row r="31" ht="16.1" customHeight="1" spans="1:6">
      <c r="A31" s="12"/>
      <c r="B31" s="13"/>
      <c r="C31" s="14"/>
      <c r="D31" s="15"/>
      <c r="E31" s="18"/>
      <c r="F31" s="19"/>
    </row>
    <row r="32" ht="16.85" customHeight="1" spans="1:6">
      <c r="A32" s="12"/>
      <c r="B32" s="13"/>
      <c r="C32" s="14"/>
      <c r="D32" s="15"/>
      <c r="E32" s="18"/>
      <c r="F32" s="19"/>
    </row>
    <row r="33" ht="16.1" customHeight="1" spans="1:6">
      <c r="A33" s="12"/>
      <c r="B33" s="13"/>
      <c r="C33" s="14"/>
      <c r="D33" s="15"/>
      <c r="E33" s="18"/>
      <c r="F33" s="19"/>
    </row>
    <row r="34" ht="16.1" customHeight="1" spans="1:6">
      <c r="A34" s="12"/>
      <c r="B34" s="13"/>
      <c r="C34" s="14"/>
      <c r="D34" s="15"/>
      <c r="E34" s="18"/>
      <c r="F34" s="19"/>
    </row>
    <row r="35" ht="16.85" customHeight="1" spans="1:6">
      <c r="A35" s="12"/>
      <c r="B35" s="13"/>
      <c r="C35" s="14"/>
      <c r="D35" s="15"/>
      <c r="E35" s="18"/>
      <c r="F35" s="19"/>
    </row>
    <row r="36" ht="16.1" customHeight="1" spans="1:6">
      <c r="A36" s="12"/>
      <c r="B36" s="13"/>
      <c r="C36" s="14"/>
      <c r="D36" s="15"/>
      <c r="E36" s="18"/>
      <c r="F36" s="19"/>
    </row>
    <row r="37" ht="16.1" customHeight="1" spans="1:6">
      <c r="A37" s="12"/>
      <c r="B37" s="13"/>
      <c r="C37" s="14"/>
      <c r="D37" s="15"/>
      <c r="E37" s="18"/>
      <c r="F37" s="19"/>
    </row>
    <row r="38" ht="16.85" customHeight="1" spans="1:6">
      <c r="A38" s="12"/>
      <c r="B38" s="13"/>
      <c r="C38" s="14"/>
      <c r="D38" s="15"/>
      <c r="E38" s="18"/>
      <c r="F38" s="19"/>
    </row>
    <row r="39" ht="16.1" customHeight="1" spans="1:6">
      <c r="A39" s="12"/>
      <c r="B39" s="13"/>
      <c r="C39" s="14"/>
      <c r="D39" s="15"/>
      <c r="E39" s="18"/>
      <c r="F39" s="19"/>
    </row>
    <row r="40" ht="16.1" customHeight="1" spans="1:6">
      <c r="A40" s="12"/>
      <c r="B40" s="13"/>
      <c r="C40" s="14"/>
      <c r="D40" s="15"/>
      <c r="E40" s="18"/>
      <c r="F40" s="19"/>
    </row>
    <row r="41" ht="32.95" customHeight="1" spans="1:6">
      <c r="A41" s="20"/>
      <c r="B41" s="21" t="s">
        <v>86</v>
      </c>
      <c r="C41" s="35">
        <f>F7+F9</f>
        <v>3199.59</v>
      </c>
      <c r="D41" s="23"/>
      <c r="E41" s="42"/>
      <c r="F41" s="42"/>
    </row>
    <row r="42" ht="16.1" customHeight="1" spans="1:6">
      <c r="A42" s="4"/>
      <c r="B42" s="4"/>
      <c r="C42" s="4"/>
      <c r="D42" s="5"/>
      <c r="E42" s="38"/>
      <c r="F42" s="38"/>
    </row>
    <row r="43" ht="16.85" customHeight="1" spans="1:6">
      <c r="A43" s="4"/>
      <c r="B43" s="4"/>
      <c r="C43" s="4"/>
      <c r="D43" s="5"/>
      <c r="E43" s="38"/>
      <c r="F43" s="38"/>
    </row>
    <row r="44" ht="32.95" customHeight="1" spans="1:6">
      <c r="A44" s="2" t="s">
        <v>68</v>
      </c>
      <c r="B44" s="2"/>
      <c r="C44" s="2"/>
      <c r="D44" s="3"/>
      <c r="E44" s="37"/>
      <c r="F44" s="37"/>
    </row>
    <row r="45" ht="16.85" customHeight="1" spans="1:6">
      <c r="A45" s="4" t="s">
        <v>69</v>
      </c>
      <c r="B45" s="4"/>
      <c r="C45" s="4"/>
      <c r="D45" s="5"/>
      <c r="E45" s="38" t="s">
        <v>70</v>
      </c>
      <c r="F45" s="38"/>
    </row>
    <row r="46" ht="32.95" customHeight="1" spans="1:6">
      <c r="A46" s="6" t="s">
        <v>21</v>
      </c>
      <c r="B46" s="6"/>
      <c r="C46" s="6"/>
      <c r="D46" s="7"/>
      <c r="E46" s="39"/>
      <c r="F46" s="39"/>
    </row>
    <row r="47" ht="16.85" customHeight="1" spans="1:6">
      <c r="A47" s="8" t="s">
        <v>71</v>
      </c>
      <c r="B47" s="9" t="s">
        <v>72</v>
      </c>
      <c r="C47" s="9" t="s">
        <v>7</v>
      </c>
      <c r="D47" s="10" t="s">
        <v>14</v>
      </c>
      <c r="E47" s="40" t="s">
        <v>73</v>
      </c>
      <c r="F47" s="41" t="s">
        <v>74</v>
      </c>
    </row>
    <row r="48" ht="16.1" customHeight="1" spans="1:6">
      <c r="A48" s="12" t="s">
        <v>87</v>
      </c>
      <c r="B48" s="13" t="s">
        <v>88</v>
      </c>
      <c r="C48" s="14"/>
      <c r="D48" s="15"/>
      <c r="E48" s="18"/>
      <c r="F48" s="19"/>
    </row>
    <row r="49" ht="16.85" customHeight="1" spans="1:6">
      <c r="A49" s="12" t="s">
        <v>89</v>
      </c>
      <c r="B49" s="13" t="s">
        <v>90</v>
      </c>
      <c r="C49" s="14"/>
      <c r="D49" s="15"/>
      <c r="E49" s="18"/>
      <c r="F49" s="19"/>
    </row>
    <row r="50" ht="16.1" customHeight="1" spans="1:6">
      <c r="A50" s="12" t="s">
        <v>79</v>
      </c>
      <c r="B50" s="13" t="s">
        <v>91</v>
      </c>
      <c r="C50" s="14" t="s">
        <v>92</v>
      </c>
      <c r="D50" s="15">
        <v>133.188</v>
      </c>
      <c r="E50" s="18">
        <f>ROUND(14*0.9,2)</f>
        <v>12.6</v>
      </c>
      <c r="F50" s="19">
        <f>ROUND(D50*E50,2)</f>
        <v>1678.17</v>
      </c>
    </row>
    <row r="51" ht="16.1" customHeight="1" spans="1:6">
      <c r="A51" s="12" t="s">
        <v>93</v>
      </c>
      <c r="B51" s="13" t="s">
        <v>94</v>
      </c>
      <c r="C51" s="14"/>
      <c r="D51" s="15"/>
      <c r="E51" s="18"/>
      <c r="F51" s="19"/>
    </row>
    <row r="52" ht="16.85" customHeight="1" spans="1:6">
      <c r="A52" s="12" t="s">
        <v>95</v>
      </c>
      <c r="B52" s="13" t="s">
        <v>96</v>
      </c>
      <c r="C52" s="14"/>
      <c r="D52" s="15"/>
      <c r="E52" s="18"/>
      <c r="F52" s="19"/>
    </row>
    <row r="53" ht="16.1" customHeight="1" spans="1:6">
      <c r="A53" s="12" t="s">
        <v>79</v>
      </c>
      <c r="B53" s="13" t="s">
        <v>97</v>
      </c>
      <c r="C53" s="14" t="s">
        <v>92</v>
      </c>
      <c r="D53" s="15">
        <v>66.594</v>
      </c>
      <c r="E53" s="18">
        <f>ROUND(4.57*0.9,2)</f>
        <v>4.11</v>
      </c>
      <c r="F53" s="19">
        <f>ROUND(D53*E53,2)</f>
        <v>273.7</v>
      </c>
    </row>
    <row r="54" ht="16.1" customHeight="1" spans="1:6">
      <c r="A54" s="12"/>
      <c r="B54" s="13"/>
      <c r="C54" s="14"/>
      <c r="D54" s="15"/>
      <c r="E54" s="18"/>
      <c r="F54" s="19"/>
    </row>
    <row r="55" ht="16.85" customHeight="1" spans="1:6">
      <c r="A55" s="12"/>
      <c r="B55" s="13"/>
      <c r="C55" s="14"/>
      <c r="D55" s="15"/>
      <c r="E55" s="18"/>
      <c r="F55" s="19"/>
    </row>
    <row r="56" ht="16.1" customHeight="1" spans="1:6">
      <c r="A56" s="12"/>
      <c r="B56" s="13"/>
      <c r="C56" s="14"/>
      <c r="D56" s="15"/>
      <c r="E56" s="18"/>
      <c r="F56" s="19"/>
    </row>
    <row r="57" ht="16.1" customHeight="1" spans="1:6">
      <c r="A57" s="12"/>
      <c r="B57" s="13"/>
      <c r="C57" s="14"/>
      <c r="D57" s="15"/>
      <c r="E57" s="18"/>
      <c r="F57" s="19"/>
    </row>
    <row r="58" ht="16.85" customHeight="1" spans="1:6">
      <c r="A58" s="12"/>
      <c r="B58" s="13"/>
      <c r="C58" s="14"/>
      <c r="D58" s="15"/>
      <c r="E58" s="18"/>
      <c r="F58" s="19"/>
    </row>
    <row r="59" ht="16.1" customHeight="1" spans="1:6">
      <c r="A59" s="12"/>
      <c r="B59" s="13"/>
      <c r="C59" s="14"/>
      <c r="D59" s="15"/>
      <c r="E59" s="18"/>
      <c r="F59" s="19"/>
    </row>
    <row r="60" ht="16.1" customHeight="1" spans="1:6">
      <c r="A60" s="12"/>
      <c r="B60" s="13"/>
      <c r="C60" s="14"/>
      <c r="D60" s="15"/>
      <c r="E60" s="18"/>
      <c r="F60" s="19"/>
    </row>
    <row r="61" ht="16.85" customHeight="1" spans="1:6">
      <c r="A61" s="12"/>
      <c r="B61" s="13"/>
      <c r="C61" s="14"/>
      <c r="D61" s="15"/>
      <c r="E61" s="18"/>
      <c r="F61" s="19"/>
    </row>
    <row r="62" ht="16.1" customHeight="1" spans="1:6">
      <c r="A62" s="12"/>
      <c r="B62" s="13"/>
      <c r="C62" s="14"/>
      <c r="D62" s="15"/>
      <c r="E62" s="18"/>
      <c r="F62" s="19"/>
    </row>
    <row r="63" ht="16.1" customHeight="1" spans="1:6">
      <c r="A63" s="12"/>
      <c r="B63" s="13"/>
      <c r="C63" s="14"/>
      <c r="D63" s="15"/>
      <c r="E63" s="18"/>
      <c r="F63" s="19"/>
    </row>
    <row r="64" ht="16.85" customHeight="1" spans="1:6">
      <c r="A64" s="12"/>
      <c r="B64" s="13"/>
      <c r="C64" s="14"/>
      <c r="D64" s="15"/>
      <c r="E64" s="18"/>
      <c r="F64" s="19"/>
    </row>
    <row r="65" ht="16.1" customHeight="1" spans="1:6">
      <c r="A65" s="12"/>
      <c r="B65" s="13"/>
      <c r="C65" s="14"/>
      <c r="D65" s="15"/>
      <c r="E65" s="18"/>
      <c r="F65" s="19"/>
    </row>
    <row r="66" ht="16.1" customHeight="1" spans="1:6">
      <c r="A66" s="12"/>
      <c r="B66" s="13"/>
      <c r="C66" s="14"/>
      <c r="D66" s="15"/>
      <c r="E66" s="18"/>
      <c r="F66" s="19"/>
    </row>
    <row r="67" ht="16.85" customHeight="1" spans="1:6">
      <c r="A67" s="12"/>
      <c r="B67" s="13"/>
      <c r="C67" s="14"/>
      <c r="D67" s="15"/>
      <c r="E67" s="18"/>
      <c r="F67" s="19"/>
    </row>
    <row r="68" ht="16.1" customHeight="1" spans="1:6">
      <c r="A68" s="12"/>
      <c r="B68" s="13"/>
      <c r="C68" s="14"/>
      <c r="D68" s="15"/>
      <c r="E68" s="18"/>
      <c r="F68" s="19"/>
    </row>
    <row r="69" ht="16.85" customHeight="1" spans="1:6">
      <c r="A69" s="12"/>
      <c r="B69" s="13"/>
      <c r="C69" s="14"/>
      <c r="D69" s="15"/>
      <c r="E69" s="18"/>
      <c r="F69" s="19"/>
    </row>
    <row r="70" ht="16.1" customHeight="1" spans="1:6">
      <c r="A70" s="12"/>
      <c r="B70" s="13"/>
      <c r="C70" s="14"/>
      <c r="D70" s="15"/>
      <c r="E70" s="18"/>
      <c r="F70" s="19"/>
    </row>
    <row r="71" ht="16.1" customHeight="1" spans="1:6">
      <c r="A71" s="12"/>
      <c r="B71" s="13"/>
      <c r="C71" s="14"/>
      <c r="D71" s="15"/>
      <c r="E71" s="18"/>
      <c r="F71" s="19"/>
    </row>
    <row r="72" ht="16.85" customHeight="1" spans="1:6">
      <c r="A72" s="12"/>
      <c r="B72" s="13"/>
      <c r="C72" s="14"/>
      <c r="D72" s="15"/>
      <c r="E72" s="18"/>
      <c r="F72" s="19"/>
    </row>
    <row r="73" ht="16.1" customHeight="1" spans="1:6">
      <c r="A73" s="12"/>
      <c r="B73" s="13"/>
      <c r="C73" s="14"/>
      <c r="D73" s="15"/>
      <c r="E73" s="18"/>
      <c r="F73" s="19"/>
    </row>
    <row r="74" ht="16.1" customHeight="1" spans="1:6">
      <c r="A74" s="12"/>
      <c r="B74" s="13"/>
      <c r="C74" s="14"/>
      <c r="D74" s="15"/>
      <c r="E74" s="18"/>
      <c r="F74" s="19"/>
    </row>
    <row r="75" ht="16.85" customHeight="1" spans="1:6">
      <c r="A75" s="12"/>
      <c r="B75" s="13"/>
      <c r="C75" s="14"/>
      <c r="D75" s="15"/>
      <c r="E75" s="18"/>
      <c r="F75" s="19"/>
    </row>
    <row r="76" ht="16.1" customHeight="1" spans="1:6">
      <c r="A76" s="12"/>
      <c r="B76" s="13"/>
      <c r="C76" s="14"/>
      <c r="D76" s="15"/>
      <c r="E76" s="18"/>
      <c r="F76" s="19"/>
    </row>
    <row r="77" ht="16.1" customHeight="1" spans="1:6">
      <c r="A77" s="12"/>
      <c r="B77" s="13"/>
      <c r="C77" s="14"/>
      <c r="D77" s="15"/>
      <c r="E77" s="18"/>
      <c r="F77" s="19"/>
    </row>
    <row r="78" ht="16.85" customHeight="1" spans="1:6">
      <c r="A78" s="12"/>
      <c r="B78" s="13"/>
      <c r="C78" s="14"/>
      <c r="D78" s="15"/>
      <c r="E78" s="18"/>
      <c r="F78" s="19"/>
    </row>
    <row r="79" ht="16.1" customHeight="1" spans="1:6">
      <c r="A79" s="12"/>
      <c r="B79" s="13"/>
      <c r="C79" s="14"/>
      <c r="D79" s="15"/>
      <c r="E79" s="18"/>
      <c r="F79" s="19"/>
    </row>
    <row r="80" ht="16.1" customHeight="1" spans="1:6">
      <c r="A80" s="12"/>
      <c r="B80" s="13"/>
      <c r="C80" s="14"/>
      <c r="D80" s="15"/>
      <c r="E80" s="18"/>
      <c r="F80" s="19"/>
    </row>
    <row r="81" ht="16.85" customHeight="1" spans="1:6">
      <c r="A81" s="12"/>
      <c r="B81" s="13"/>
      <c r="C81" s="14"/>
      <c r="D81" s="15"/>
      <c r="E81" s="18"/>
      <c r="F81" s="19"/>
    </row>
    <row r="82" ht="16.1" customHeight="1" spans="1:6">
      <c r="A82" s="12"/>
      <c r="B82" s="13"/>
      <c r="C82" s="14"/>
      <c r="D82" s="15"/>
      <c r="E82" s="18"/>
      <c r="F82" s="19"/>
    </row>
    <row r="83" ht="16.1" customHeight="1" spans="1:6">
      <c r="A83" s="12"/>
      <c r="B83" s="13"/>
      <c r="C83" s="14"/>
      <c r="D83" s="15"/>
      <c r="E83" s="18"/>
      <c r="F83" s="19"/>
    </row>
    <row r="84" ht="32.95" customHeight="1" spans="1:6">
      <c r="A84" s="20"/>
      <c r="B84" s="21" t="s">
        <v>98</v>
      </c>
      <c r="C84" s="35">
        <f>F50+F53</f>
        <v>1951.87</v>
      </c>
      <c r="D84" s="23"/>
      <c r="E84" s="42"/>
      <c r="F84" s="42"/>
    </row>
    <row r="85" ht="16.1" customHeight="1" spans="1:6">
      <c r="A85" s="4"/>
      <c r="B85" s="4"/>
      <c r="C85" s="4"/>
      <c r="D85" s="5"/>
      <c r="E85" s="38"/>
      <c r="F85" s="38"/>
    </row>
    <row r="86" ht="16.85" customHeight="1" spans="1:6">
      <c r="A86" s="4"/>
      <c r="B86" s="4"/>
      <c r="C86" s="4"/>
      <c r="D86" s="5"/>
      <c r="E86" s="38"/>
      <c r="F86" s="38"/>
    </row>
    <row r="87" ht="32.95" customHeight="1" spans="1:6">
      <c r="A87" s="2" t="s">
        <v>68</v>
      </c>
      <c r="B87" s="2"/>
      <c r="C87" s="2"/>
      <c r="D87" s="3"/>
      <c r="E87" s="37"/>
      <c r="F87" s="37"/>
    </row>
    <row r="88" ht="16.85" customHeight="1" spans="1:6">
      <c r="A88" s="4" t="s">
        <v>69</v>
      </c>
      <c r="B88" s="4"/>
      <c r="C88" s="4"/>
      <c r="D88" s="5"/>
      <c r="E88" s="38" t="s">
        <v>70</v>
      </c>
      <c r="F88" s="38"/>
    </row>
    <row r="89" ht="32.95" customHeight="1" spans="1:6">
      <c r="A89" s="6" t="s">
        <v>23</v>
      </c>
      <c r="B89" s="6"/>
      <c r="C89" s="6"/>
      <c r="D89" s="7"/>
      <c r="E89" s="39"/>
      <c r="F89" s="39"/>
    </row>
    <row r="90" ht="16.85" customHeight="1" spans="1:6">
      <c r="A90" s="8" t="s">
        <v>71</v>
      </c>
      <c r="B90" s="9" t="s">
        <v>72</v>
      </c>
      <c r="C90" s="9" t="s">
        <v>7</v>
      </c>
      <c r="D90" s="10" t="s">
        <v>14</v>
      </c>
      <c r="E90" s="40" t="s">
        <v>73</v>
      </c>
      <c r="F90" s="41" t="s">
        <v>74</v>
      </c>
    </row>
    <row r="91" ht="16.1" customHeight="1" spans="1:6">
      <c r="A91" s="12" t="s">
        <v>99</v>
      </c>
      <c r="B91" s="13" t="s">
        <v>100</v>
      </c>
      <c r="C91" s="14"/>
      <c r="D91" s="15"/>
      <c r="E91" s="18"/>
      <c r="F91" s="19"/>
    </row>
    <row r="92" ht="16.85" customHeight="1" spans="1:6">
      <c r="A92" s="12" t="s">
        <v>101</v>
      </c>
      <c r="B92" s="13" t="s">
        <v>102</v>
      </c>
      <c r="C92" s="14"/>
      <c r="D92" s="15"/>
      <c r="E92" s="18"/>
      <c r="F92" s="19"/>
    </row>
    <row r="93" ht="16.1" customHeight="1" spans="1:6">
      <c r="A93" s="12" t="s">
        <v>79</v>
      </c>
      <c r="B93" s="13" t="s">
        <v>103</v>
      </c>
      <c r="C93" s="14" t="s">
        <v>104</v>
      </c>
      <c r="D93" s="15">
        <v>1331.88</v>
      </c>
      <c r="E93" s="18">
        <f>ROUND(12.54*0.9,2)</f>
        <v>11.29</v>
      </c>
      <c r="F93" s="19">
        <f t="shared" ref="F93:F98" si="0">ROUND(D93*E93,2)</f>
        <v>15036.93</v>
      </c>
    </row>
    <row r="94" ht="16.1" customHeight="1" spans="1:6">
      <c r="A94" s="12" t="s">
        <v>105</v>
      </c>
      <c r="B94" s="13" t="s">
        <v>106</v>
      </c>
      <c r="C94" s="14"/>
      <c r="D94" s="15"/>
      <c r="E94" s="18"/>
      <c r="F94" s="19"/>
    </row>
    <row r="95" ht="16.85" customHeight="1" spans="1:6">
      <c r="A95" s="12" t="s">
        <v>107</v>
      </c>
      <c r="B95" s="13" t="s">
        <v>106</v>
      </c>
      <c r="C95" s="14"/>
      <c r="D95" s="15"/>
      <c r="E95" s="18"/>
      <c r="F95" s="19"/>
    </row>
    <row r="96" ht="16.1" customHeight="1" spans="1:6">
      <c r="A96" s="12" t="s">
        <v>79</v>
      </c>
      <c r="B96" s="13" t="s">
        <v>108</v>
      </c>
      <c r="C96" s="14" t="s">
        <v>104</v>
      </c>
      <c r="D96" s="15">
        <v>1331.88</v>
      </c>
      <c r="E96" s="18">
        <f>ROUND(127.56*0.9,2)</f>
        <v>114.8</v>
      </c>
      <c r="F96" s="19">
        <f t="shared" si="0"/>
        <v>152899.82</v>
      </c>
    </row>
    <row r="97" ht="16.1" customHeight="1" spans="1:6">
      <c r="A97" s="12" t="s">
        <v>109</v>
      </c>
      <c r="B97" s="13" t="s">
        <v>110</v>
      </c>
      <c r="C97" s="14"/>
      <c r="D97" s="15"/>
      <c r="E97" s="18"/>
      <c r="F97" s="19"/>
    </row>
    <row r="98" ht="16.85" customHeight="1" spans="1:6">
      <c r="A98" s="12" t="s">
        <v>79</v>
      </c>
      <c r="B98" s="13" t="s">
        <v>111</v>
      </c>
      <c r="C98" s="14" t="s">
        <v>112</v>
      </c>
      <c r="D98" s="15">
        <v>43.56</v>
      </c>
      <c r="E98" s="18">
        <f>ROUND(4.81*0.9,2)</f>
        <v>4.33</v>
      </c>
      <c r="F98" s="19">
        <f t="shared" si="0"/>
        <v>188.61</v>
      </c>
    </row>
    <row r="99" ht="16.1" customHeight="1" spans="1:6">
      <c r="A99" s="12"/>
      <c r="B99" s="13"/>
      <c r="C99" s="14"/>
      <c r="D99" s="15"/>
      <c r="E99" s="18"/>
      <c r="F99" s="19"/>
    </row>
    <row r="100" ht="16.1" customHeight="1" spans="1:6">
      <c r="A100" s="12"/>
      <c r="B100" s="13"/>
      <c r="C100" s="14"/>
      <c r="D100" s="15"/>
      <c r="E100" s="18"/>
      <c r="F100" s="19"/>
    </row>
    <row r="101" ht="16.85" customHeight="1" spans="1:6">
      <c r="A101" s="12"/>
      <c r="B101" s="13"/>
      <c r="C101" s="14"/>
      <c r="D101" s="15"/>
      <c r="E101" s="18"/>
      <c r="F101" s="19"/>
    </row>
    <row r="102" ht="16.1" customHeight="1" spans="1:6">
      <c r="A102" s="12"/>
      <c r="B102" s="13"/>
      <c r="C102" s="14"/>
      <c r="D102" s="15"/>
      <c r="E102" s="18"/>
      <c r="F102" s="19"/>
    </row>
    <row r="103" ht="16.1" customHeight="1" spans="1:6">
      <c r="A103" s="12"/>
      <c r="B103" s="13"/>
      <c r="C103" s="14"/>
      <c r="D103" s="15"/>
      <c r="E103" s="18"/>
      <c r="F103" s="19"/>
    </row>
    <row r="104" ht="16.85" customHeight="1" spans="1:6">
      <c r="A104" s="12"/>
      <c r="B104" s="13"/>
      <c r="C104" s="14"/>
      <c r="D104" s="15"/>
      <c r="E104" s="18"/>
      <c r="F104" s="19"/>
    </row>
    <row r="105" ht="16.1" customHeight="1" spans="1:6">
      <c r="A105" s="12"/>
      <c r="B105" s="13"/>
      <c r="C105" s="14"/>
      <c r="D105" s="15"/>
      <c r="E105" s="18"/>
      <c r="F105" s="19"/>
    </row>
    <row r="106" ht="16.1" customHeight="1" spans="1:6">
      <c r="A106" s="12"/>
      <c r="B106" s="13"/>
      <c r="C106" s="14"/>
      <c r="D106" s="15"/>
      <c r="E106" s="18"/>
      <c r="F106" s="19"/>
    </row>
    <row r="107" ht="16.85" customHeight="1" spans="1:6">
      <c r="A107" s="12"/>
      <c r="B107" s="13"/>
      <c r="C107" s="14"/>
      <c r="D107" s="15"/>
      <c r="E107" s="18"/>
      <c r="F107" s="19"/>
    </row>
    <row r="108" ht="16.1" customHeight="1" spans="1:6">
      <c r="A108" s="12"/>
      <c r="B108" s="13"/>
      <c r="C108" s="14"/>
      <c r="D108" s="15"/>
      <c r="E108" s="18"/>
      <c r="F108" s="19"/>
    </row>
    <row r="109" ht="16.1" customHeight="1" spans="1:6">
      <c r="A109" s="12"/>
      <c r="B109" s="13"/>
      <c r="C109" s="14"/>
      <c r="D109" s="15"/>
      <c r="E109" s="18"/>
      <c r="F109" s="19"/>
    </row>
    <row r="110" ht="16.85" customHeight="1" spans="1:6">
      <c r="A110" s="12"/>
      <c r="B110" s="13"/>
      <c r="C110" s="14"/>
      <c r="D110" s="15"/>
      <c r="E110" s="18"/>
      <c r="F110" s="19"/>
    </row>
    <row r="111" ht="16.1" customHeight="1" spans="1:6">
      <c r="A111" s="12"/>
      <c r="B111" s="13"/>
      <c r="C111" s="14"/>
      <c r="D111" s="15"/>
      <c r="E111" s="18"/>
      <c r="F111" s="19"/>
    </row>
    <row r="112" ht="16.85" customHeight="1" spans="1:6">
      <c r="A112" s="12"/>
      <c r="B112" s="13"/>
      <c r="C112" s="14"/>
      <c r="D112" s="15"/>
      <c r="E112" s="18"/>
      <c r="F112" s="19"/>
    </row>
    <row r="113" ht="16.1" customHeight="1" spans="1:6">
      <c r="A113" s="12"/>
      <c r="B113" s="13"/>
      <c r="C113" s="14"/>
      <c r="D113" s="15"/>
      <c r="E113" s="18"/>
      <c r="F113" s="19"/>
    </row>
    <row r="114" ht="16.1" customHeight="1" spans="1:6">
      <c r="A114" s="12"/>
      <c r="B114" s="13"/>
      <c r="C114" s="14"/>
      <c r="D114" s="15"/>
      <c r="E114" s="18"/>
      <c r="F114" s="19"/>
    </row>
    <row r="115" ht="16.85" customHeight="1" spans="1:6">
      <c r="A115" s="12"/>
      <c r="B115" s="13"/>
      <c r="C115" s="14"/>
      <c r="D115" s="15"/>
      <c r="E115" s="18"/>
      <c r="F115" s="19"/>
    </row>
    <row r="116" ht="16.1" customHeight="1" spans="1:6">
      <c r="A116" s="12"/>
      <c r="B116" s="13"/>
      <c r="C116" s="14"/>
      <c r="D116" s="15"/>
      <c r="E116" s="18"/>
      <c r="F116" s="19"/>
    </row>
    <row r="117" ht="16.1" customHeight="1" spans="1:6">
      <c r="A117" s="12"/>
      <c r="B117" s="13"/>
      <c r="C117" s="14"/>
      <c r="D117" s="15"/>
      <c r="E117" s="18"/>
      <c r="F117" s="19"/>
    </row>
    <row r="118" ht="16.85" customHeight="1" spans="1:6">
      <c r="A118" s="12"/>
      <c r="B118" s="13"/>
      <c r="C118" s="14"/>
      <c r="D118" s="15"/>
      <c r="E118" s="18"/>
      <c r="F118" s="19"/>
    </row>
    <row r="119" ht="16.1" customHeight="1" spans="1:6">
      <c r="A119" s="12"/>
      <c r="B119" s="13"/>
      <c r="C119" s="14"/>
      <c r="D119" s="15"/>
      <c r="E119" s="18"/>
      <c r="F119" s="19"/>
    </row>
    <row r="120" ht="16.1" customHeight="1" spans="1:6">
      <c r="A120" s="12"/>
      <c r="B120" s="13"/>
      <c r="C120" s="14"/>
      <c r="D120" s="15"/>
      <c r="E120" s="18"/>
      <c r="F120" s="19"/>
    </row>
    <row r="121" ht="16.85" customHeight="1" spans="1:6">
      <c r="A121" s="12"/>
      <c r="B121" s="13"/>
      <c r="C121" s="14"/>
      <c r="D121" s="15"/>
      <c r="E121" s="18"/>
      <c r="F121" s="19"/>
    </row>
    <row r="122" ht="16.1" customHeight="1" spans="1:6">
      <c r="A122" s="12"/>
      <c r="B122" s="13"/>
      <c r="C122" s="14"/>
      <c r="D122" s="15"/>
      <c r="E122" s="18"/>
      <c r="F122" s="19"/>
    </row>
    <row r="123" ht="16.1" customHeight="1" spans="1:6">
      <c r="A123" s="12"/>
      <c r="B123" s="13"/>
      <c r="C123" s="14"/>
      <c r="D123" s="15"/>
      <c r="E123" s="18"/>
      <c r="F123" s="19"/>
    </row>
    <row r="124" ht="16.85" customHeight="1" spans="1:6">
      <c r="A124" s="12"/>
      <c r="B124" s="13"/>
      <c r="C124" s="14"/>
      <c r="D124" s="15"/>
      <c r="E124" s="18"/>
      <c r="F124" s="19"/>
    </row>
    <row r="125" ht="16.1" customHeight="1" spans="1:6">
      <c r="A125" s="12"/>
      <c r="B125" s="13"/>
      <c r="C125" s="14"/>
      <c r="D125" s="15"/>
      <c r="E125" s="18"/>
      <c r="F125" s="19"/>
    </row>
    <row r="126" ht="16.1" customHeight="1" spans="1:6">
      <c r="A126" s="12"/>
      <c r="B126" s="13"/>
      <c r="C126" s="14"/>
      <c r="D126" s="15"/>
      <c r="E126" s="18"/>
      <c r="F126" s="19"/>
    </row>
    <row r="127" ht="32.95" customHeight="1" spans="1:6">
      <c r="A127" s="20"/>
      <c r="B127" s="21" t="s">
        <v>113</v>
      </c>
      <c r="C127" s="35">
        <f>F93+F96+F98</f>
        <v>168125.36</v>
      </c>
      <c r="D127" s="23"/>
      <c r="E127" s="42"/>
      <c r="F127" s="42"/>
    </row>
    <row r="128" ht="16.1" customHeight="1" spans="1:6">
      <c r="A128" s="4"/>
      <c r="B128" s="4"/>
      <c r="C128" s="4"/>
      <c r="D128" s="5"/>
      <c r="E128" s="38"/>
      <c r="F128" s="38"/>
    </row>
    <row r="129" ht="16.85" customHeight="1" spans="1:6">
      <c r="A129" s="4"/>
      <c r="B129" s="4"/>
      <c r="C129" s="4"/>
      <c r="D129" s="5"/>
      <c r="E129" s="38"/>
      <c r="F129" s="38"/>
    </row>
  </sheetData>
  <mergeCells count="24">
    <mergeCell ref="A1:F1"/>
    <mergeCell ref="A2:D2"/>
    <mergeCell ref="E2:F2"/>
    <mergeCell ref="A3:F3"/>
    <mergeCell ref="C41:D41"/>
    <mergeCell ref="E41:F41"/>
    <mergeCell ref="A42:F42"/>
    <mergeCell ref="A43:F43"/>
    <mergeCell ref="A44:F44"/>
    <mergeCell ref="A45:D45"/>
    <mergeCell ref="E45:F45"/>
    <mergeCell ref="A46:F46"/>
    <mergeCell ref="C84:D84"/>
    <mergeCell ref="E84:F84"/>
    <mergeCell ref="A85:F85"/>
    <mergeCell ref="A86:F86"/>
    <mergeCell ref="A87:F87"/>
    <mergeCell ref="A88:D88"/>
    <mergeCell ref="E88:F88"/>
    <mergeCell ref="A89:F89"/>
    <mergeCell ref="C127:D127"/>
    <mergeCell ref="E127:F127"/>
    <mergeCell ref="A128:F128"/>
    <mergeCell ref="A129:F129"/>
  </mergeCells>
  <pageMargins left="0.98" right="0.12" top="0.315" bottom="0.315" header="0" footer="0"/>
  <pageSetup paperSize="9" fitToWidth="0" fitToHeight="0" orientation="portrait"/>
  <headerFooter alignWithMargins="0"/>
  <rowBreaks count="3" manualBreakCount="3">
    <brk id="43" max="16383" man="1"/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view="pageBreakPreview" zoomScaleNormal="100" workbookViewId="0">
      <selection activeCell="A2" sqref="A2:C2"/>
    </sheetView>
  </sheetViews>
  <sheetFormatPr defaultColWidth="9" defaultRowHeight="14.2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</cols>
  <sheetData>
    <row r="1" ht="32.95" customHeight="1" spans="1:5">
      <c r="A1" s="2" t="s">
        <v>43</v>
      </c>
      <c r="B1" s="2"/>
      <c r="C1" s="2"/>
      <c r="D1" s="2"/>
      <c r="E1" s="2"/>
    </row>
    <row r="2" ht="16.85" customHeight="1" spans="1:3">
      <c r="A2" s="4" t="s">
        <v>114</v>
      </c>
      <c r="B2" s="4"/>
      <c r="C2" s="4"/>
    </row>
    <row r="3" ht="27.85" customHeight="1" spans="1:5">
      <c r="A3" s="25" t="s">
        <v>45</v>
      </c>
      <c r="B3" s="26" t="s">
        <v>46</v>
      </c>
      <c r="C3" s="26" t="s">
        <v>47</v>
      </c>
      <c r="D3" s="26"/>
      <c r="E3" s="27" t="s">
        <v>48</v>
      </c>
    </row>
    <row r="4" ht="28.55" customHeight="1" spans="1:5">
      <c r="A4" s="28" t="s">
        <v>49</v>
      </c>
      <c r="B4" s="29" t="s">
        <v>50</v>
      </c>
      <c r="C4" s="29" t="s">
        <v>19</v>
      </c>
      <c r="D4" s="29"/>
      <c r="E4" s="30">
        <f>'合龙村 工程量清单表(2位小数)'!C41</f>
        <v>1780.41</v>
      </c>
    </row>
    <row r="5" ht="27.85" customHeight="1" spans="1:5">
      <c r="A5" s="28" t="s">
        <v>51</v>
      </c>
      <c r="B5" s="29" t="s">
        <v>52</v>
      </c>
      <c r="C5" s="29" t="s">
        <v>21</v>
      </c>
      <c r="D5" s="29"/>
      <c r="E5" s="30">
        <f>'合龙村 工程量清单表(2位小数)'!C84</f>
        <v>1086.61</v>
      </c>
    </row>
    <row r="6" ht="28.55" customHeight="1" spans="1:5">
      <c r="A6" s="28" t="s">
        <v>53</v>
      </c>
      <c r="B6" s="29" t="s">
        <v>54</v>
      </c>
      <c r="C6" s="29" t="s">
        <v>23</v>
      </c>
      <c r="D6" s="29"/>
      <c r="E6" s="30">
        <f>'合龙村 工程量清单表(2位小数)'!C127</f>
        <v>93553.56</v>
      </c>
    </row>
    <row r="7" ht="28.55" customHeight="1" spans="1:5">
      <c r="A7" s="28" t="s">
        <v>55</v>
      </c>
      <c r="B7" s="29" t="s">
        <v>56</v>
      </c>
      <c r="C7" s="29" t="s">
        <v>25</v>
      </c>
      <c r="D7" s="29"/>
      <c r="E7" s="30"/>
    </row>
    <row r="8" ht="28.55" customHeight="1" spans="1:5">
      <c r="A8" s="28" t="s">
        <v>57</v>
      </c>
      <c r="B8" s="29" t="s">
        <v>58</v>
      </c>
      <c r="C8" s="29" t="s">
        <v>26</v>
      </c>
      <c r="D8" s="29"/>
      <c r="E8" s="30"/>
    </row>
    <row r="9" ht="27.85" customHeight="1" spans="1:5">
      <c r="A9" s="28" t="s">
        <v>59</v>
      </c>
      <c r="B9" s="28" t="s">
        <v>60</v>
      </c>
      <c r="C9" s="28"/>
      <c r="D9" s="28"/>
      <c r="E9" s="30">
        <f>E4+E5+E6</f>
        <v>96420.58</v>
      </c>
    </row>
    <row r="10" ht="27.85" customHeight="1" spans="1:5">
      <c r="A10" s="28" t="s">
        <v>61</v>
      </c>
      <c r="B10" s="31" t="s">
        <v>27</v>
      </c>
      <c r="C10" s="31"/>
      <c r="D10" s="31"/>
      <c r="E10" s="30"/>
    </row>
    <row r="11" ht="27.85" customHeight="1" spans="1:5">
      <c r="A11" s="28" t="s">
        <v>62</v>
      </c>
      <c r="B11" s="32" t="s">
        <v>63</v>
      </c>
      <c r="C11" s="32"/>
      <c r="D11" s="32"/>
      <c r="E11" s="30">
        <f>E9</f>
        <v>96420.58</v>
      </c>
    </row>
    <row r="12" ht="27.1" customHeight="1" spans="1:5">
      <c r="A12" s="28" t="s">
        <v>64</v>
      </c>
      <c r="B12" s="31" t="s">
        <v>29</v>
      </c>
      <c r="C12" s="31"/>
      <c r="D12" s="31"/>
      <c r="E12" s="30"/>
    </row>
    <row r="13" ht="27.85" customHeight="1" spans="1:5">
      <c r="A13" s="28" t="s">
        <v>65</v>
      </c>
      <c r="B13" s="31" t="s">
        <v>33</v>
      </c>
      <c r="C13" s="31"/>
      <c r="D13" s="31"/>
      <c r="E13" s="30"/>
    </row>
    <row r="14" ht="27.85" customHeight="1" spans="1:5">
      <c r="A14" s="20" t="s">
        <v>66</v>
      </c>
      <c r="B14" s="33" t="s">
        <v>67</v>
      </c>
      <c r="C14" s="33"/>
      <c r="D14" s="33"/>
      <c r="E14" s="34">
        <f>E11</f>
        <v>96420.58</v>
      </c>
    </row>
  </sheetData>
  <mergeCells count="14">
    <mergeCell ref="A1:E1"/>
    <mergeCell ref="A2:C2"/>
    <mergeCell ref="C3:D3"/>
    <mergeCell ref="C4:D4"/>
    <mergeCell ref="C5:D5"/>
    <mergeCell ref="C6:D6"/>
    <mergeCell ref="C7:D7"/>
    <mergeCell ref="C8:D8"/>
    <mergeCell ref="B9:D9"/>
    <mergeCell ref="B10:D10"/>
    <mergeCell ref="B11:D11"/>
    <mergeCell ref="B12:D12"/>
    <mergeCell ref="B13:D13"/>
    <mergeCell ref="B14:D14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9"/>
  <sheetViews>
    <sheetView view="pageBreakPreview" zoomScaleNormal="100" topLeftCell="A83" workbookViewId="0">
      <selection activeCell="B90" sqref="B90"/>
    </sheetView>
  </sheetViews>
  <sheetFormatPr defaultColWidth="9" defaultRowHeight="14.25" outlineLevelCol="5"/>
  <cols>
    <col min="1" max="1" width="8.125" customWidth="1"/>
    <col min="2" max="2" width="35.1166666666667" customWidth="1"/>
    <col min="3" max="3" width="8.125" customWidth="1"/>
    <col min="4" max="5" width="9.75" customWidth="1"/>
    <col min="6" max="6" width="10.625" customWidth="1"/>
    <col min="7" max="7" width="20" customWidth="1"/>
  </cols>
  <sheetData>
    <row r="1" ht="32.95" customHeight="1" spans="1:6">
      <c r="A1" s="2" t="s">
        <v>68</v>
      </c>
      <c r="B1" s="2"/>
      <c r="C1" s="2"/>
      <c r="D1" s="2"/>
      <c r="E1" s="2"/>
      <c r="F1" s="2"/>
    </row>
    <row r="2" ht="16.85" customHeight="1" spans="1:6">
      <c r="A2" s="4" t="s">
        <v>115</v>
      </c>
      <c r="B2" s="4"/>
      <c r="C2" s="4"/>
      <c r="D2" s="4"/>
      <c r="E2" s="4" t="s">
        <v>70</v>
      </c>
      <c r="F2" s="4"/>
    </row>
    <row r="3" ht="32.95" customHeight="1" spans="1:6">
      <c r="A3" s="6" t="s">
        <v>19</v>
      </c>
      <c r="B3" s="6"/>
      <c r="C3" s="6"/>
      <c r="D3" s="6"/>
      <c r="E3" s="6"/>
      <c r="F3" s="6"/>
    </row>
    <row r="4" ht="16.85" customHeight="1" spans="1:6">
      <c r="A4" s="8" t="s">
        <v>71</v>
      </c>
      <c r="B4" s="9" t="s">
        <v>72</v>
      </c>
      <c r="C4" s="9" t="s">
        <v>7</v>
      </c>
      <c r="D4" s="9" t="s">
        <v>14</v>
      </c>
      <c r="E4" s="9" t="s">
        <v>73</v>
      </c>
      <c r="F4" s="11" t="s">
        <v>74</v>
      </c>
    </row>
    <row r="5" ht="16.1" customHeight="1" spans="1:6">
      <c r="A5" s="12" t="s">
        <v>75</v>
      </c>
      <c r="B5" s="13" t="s">
        <v>76</v>
      </c>
      <c r="C5" s="14"/>
      <c r="D5" s="16"/>
      <c r="E5" s="16"/>
      <c r="F5" s="17"/>
    </row>
    <row r="6" ht="16.85" customHeight="1" spans="1:6">
      <c r="A6" s="12" t="s">
        <v>77</v>
      </c>
      <c r="B6" s="13" t="s">
        <v>78</v>
      </c>
      <c r="C6" s="14"/>
      <c r="D6" s="16"/>
      <c r="E6" s="16"/>
      <c r="F6" s="17"/>
    </row>
    <row r="7" ht="16.1" customHeight="1" spans="1:6">
      <c r="A7" s="12" t="s">
        <v>79</v>
      </c>
      <c r="B7" s="13" t="s">
        <v>80</v>
      </c>
      <c r="C7" s="14" t="s">
        <v>81</v>
      </c>
      <c r="D7" s="15">
        <v>1</v>
      </c>
      <c r="E7" s="18">
        <f>ROUND(SUM(C84+C127-F50)*0.4%,2)</f>
        <v>374.82</v>
      </c>
      <c r="F7" s="19">
        <f>D7*E7</f>
        <v>374.82</v>
      </c>
    </row>
    <row r="8" ht="16.1" customHeight="1" spans="1:6">
      <c r="A8" s="12" t="s">
        <v>82</v>
      </c>
      <c r="B8" s="13" t="s">
        <v>83</v>
      </c>
      <c r="C8" s="14"/>
      <c r="D8" s="15"/>
      <c r="E8" s="18"/>
      <c r="F8" s="19"/>
    </row>
    <row r="9" ht="16.85" customHeight="1" spans="1:6">
      <c r="A9" s="12" t="s">
        <v>84</v>
      </c>
      <c r="B9" s="13" t="s">
        <v>85</v>
      </c>
      <c r="C9" s="14" t="s">
        <v>81</v>
      </c>
      <c r="D9" s="15">
        <v>1</v>
      </c>
      <c r="E9" s="18">
        <f>ROUND(SUM(C84+C127-F50)*1.5%,2)</f>
        <v>1405.59</v>
      </c>
      <c r="F9" s="19">
        <f>D9*E9</f>
        <v>1405.59</v>
      </c>
    </row>
    <row r="10" ht="16.1" customHeight="1" spans="1:6">
      <c r="A10" s="12"/>
      <c r="B10" s="13"/>
      <c r="C10" s="14"/>
      <c r="D10" s="16"/>
      <c r="E10" s="16"/>
      <c r="F10" s="17"/>
    </row>
    <row r="11" ht="16.1" customHeight="1" spans="1:6">
      <c r="A11" s="12"/>
      <c r="B11" s="13"/>
      <c r="C11" s="14"/>
      <c r="D11" s="16"/>
      <c r="E11" s="16"/>
      <c r="F11" s="17"/>
    </row>
    <row r="12" ht="16.85" customHeight="1" spans="1:6">
      <c r="A12" s="12"/>
      <c r="B12" s="13"/>
      <c r="C12" s="14"/>
      <c r="D12" s="16"/>
      <c r="E12" s="16"/>
      <c r="F12" s="17"/>
    </row>
    <row r="13" ht="16.1" customHeight="1" spans="1:6">
      <c r="A13" s="12"/>
      <c r="B13" s="13"/>
      <c r="C13" s="14"/>
      <c r="D13" s="16"/>
      <c r="E13" s="16"/>
      <c r="F13" s="17"/>
    </row>
    <row r="14" ht="16.1" customHeight="1" spans="1:6">
      <c r="A14" s="12"/>
      <c r="B14" s="13"/>
      <c r="C14" s="14"/>
      <c r="D14" s="16"/>
      <c r="E14" s="16"/>
      <c r="F14" s="17"/>
    </row>
    <row r="15" ht="16.85" customHeight="1" spans="1:6">
      <c r="A15" s="12"/>
      <c r="B15" s="13"/>
      <c r="C15" s="14"/>
      <c r="D15" s="16"/>
      <c r="E15" s="16"/>
      <c r="F15" s="17"/>
    </row>
    <row r="16" ht="16.1" customHeight="1" spans="1:6">
      <c r="A16" s="12"/>
      <c r="B16" s="13"/>
      <c r="C16" s="14"/>
      <c r="D16" s="16"/>
      <c r="E16" s="16"/>
      <c r="F16" s="17"/>
    </row>
    <row r="17" ht="16.1" customHeight="1" spans="1:6">
      <c r="A17" s="12"/>
      <c r="B17" s="13"/>
      <c r="C17" s="14"/>
      <c r="D17" s="16"/>
      <c r="E17" s="16"/>
      <c r="F17" s="17"/>
    </row>
    <row r="18" ht="16.85" customHeight="1" spans="1:6">
      <c r="A18" s="12"/>
      <c r="B18" s="13"/>
      <c r="C18" s="14"/>
      <c r="D18" s="16"/>
      <c r="E18" s="16"/>
      <c r="F18" s="17"/>
    </row>
    <row r="19" ht="16.1" customHeight="1" spans="1:6">
      <c r="A19" s="12"/>
      <c r="B19" s="13"/>
      <c r="C19" s="14"/>
      <c r="D19" s="16"/>
      <c r="E19" s="16"/>
      <c r="F19" s="17"/>
    </row>
    <row r="20" ht="16.1" customHeight="1" spans="1:6">
      <c r="A20" s="12"/>
      <c r="B20" s="13"/>
      <c r="C20" s="14"/>
      <c r="D20" s="16"/>
      <c r="E20" s="16"/>
      <c r="F20" s="17"/>
    </row>
    <row r="21" ht="16.85" customHeight="1" spans="1:6">
      <c r="A21" s="12"/>
      <c r="B21" s="13"/>
      <c r="C21" s="14"/>
      <c r="D21" s="16"/>
      <c r="E21" s="16"/>
      <c r="F21" s="17"/>
    </row>
    <row r="22" ht="16.1" customHeight="1" spans="1:6">
      <c r="A22" s="12"/>
      <c r="B22" s="13"/>
      <c r="C22" s="14"/>
      <c r="D22" s="16"/>
      <c r="E22" s="16"/>
      <c r="F22" s="17"/>
    </row>
    <row r="23" ht="16.1" customHeight="1" spans="1:6">
      <c r="A23" s="12"/>
      <c r="B23" s="13"/>
      <c r="C23" s="14"/>
      <c r="D23" s="16"/>
      <c r="E23" s="16"/>
      <c r="F23" s="17"/>
    </row>
    <row r="24" ht="16.85" customHeight="1" spans="1:6">
      <c r="A24" s="12"/>
      <c r="B24" s="13"/>
      <c r="C24" s="14"/>
      <c r="D24" s="16"/>
      <c r="E24" s="16"/>
      <c r="F24" s="17"/>
    </row>
    <row r="25" ht="16.1" customHeight="1" spans="1:6">
      <c r="A25" s="12"/>
      <c r="B25" s="13"/>
      <c r="C25" s="14"/>
      <c r="D25" s="16"/>
      <c r="E25" s="16"/>
      <c r="F25" s="17"/>
    </row>
    <row r="26" ht="16.85" customHeight="1" spans="1:6">
      <c r="A26" s="12"/>
      <c r="B26" s="13"/>
      <c r="C26" s="14"/>
      <c r="D26" s="16"/>
      <c r="E26" s="16"/>
      <c r="F26" s="17"/>
    </row>
    <row r="27" ht="16.1" customHeight="1" spans="1:6">
      <c r="A27" s="12"/>
      <c r="B27" s="13"/>
      <c r="C27" s="14"/>
      <c r="D27" s="16"/>
      <c r="E27" s="16"/>
      <c r="F27" s="17"/>
    </row>
    <row r="28" ht="16.1" customHeight="1" spans="1:6">
      <c r="A28" s="12"/>
      <c r="B28" s="13"/>
      <c r="C28" s="14"/>
      <c r="D28" s="16"/>
      <c r="E28" s="16"/>
      <c r="F28" s="17"/>
    </row>
    <row r="29" ht="16.85" customHeight="1" spans="1:6">
      <c r="A29" s="12"/>
      <c r="B29" s="13"/>
      <c r="C29" s="14"/>
      <c r="D29" s="16"/>
      <c r="E29" s="16"/>
      <c r="F29" s="17"/>
    </row>
    <row r="30" ht="16.1" customHeight="1" spans="1:6">
      <c r="A30" s="12"/>
      <c r="B30" s="13"/>
      <c r="C30" s="14"/>
      <c r="D30" s="16"/>
      <c r="E30" s="16"/>
      <c r="F30" s="17"/>
    </row>
    <row r="31" ht="16.1" customHeight="1" spans="1:6">
      <c r="A31" s="12"/>
      <c r="B31" s="13"/>
      <c r="C31" s="14"/>
      <c r="D31" s="16"/>
      <c r="E31" s="16"/>
      <c r="F31" s="17"/>
    </row>
    <row r="32" ht="16.85" customHeight="1" spans="1:6">
      <c r="A32" s="12"/>
      <c r="B32" s="13"/>
      <c r="C32" s="14"/>
      <c r="D32" s="16"/>
      <c r="E32" s="16"/>
      <c r="F32" s="17"/>
    </row>
    <row r="33" ht="16.1" customHeight="1" spans="1:6">
      <c r="A33" s="12"/>
      <c r="B33" s="13"/>
      <c r="C33" s="14"/>
      <c r="D33" s="16"/>
      <c r="E33" s="16"/>
      <c r="F33" s="17"/>
    </row>
    <row r="34" ht="16.1" customHeight="1" spans="1:6">
      <c r="A34" s="12"/>
      <c r="B34" s="13"/>
      <c r="C34" s="14"/>
      <c r="D34" s="16"/>
      <c r="E34" s="16"/>
      <c r="F34" s="17"/>
    </row>
    <row r="35" ht="16.85" customHeight="1" spans="1:6">
      <c r="A35" s="12"/>
      <c r="B35" s="13"/>
      <c r="C35" s="14"/>
      <c r="D35" s="16"/>
      <c r="E35" s="16"/>
      <c r="F35" s="17"/>
    </row>
    <row r="36" ht="16.1" customHeight="1" spans="1:6">
      <c r="A36" s="12"/>
      <c r="B36" s="13"/>
      <c r="C36" s="14"/>
      <c r="D36" s="16"/>
      <c r="E36" s="16"/>
      <c r="F36" s="17"/>
    </row>
    <row r="37" ht="16.1" customHeight="1" spans="1:6">
      <c r="A37" s="12"/>
      <c r="B37" s="13"/>
      <c r="C37" s="14"/>
      <c r="D37" s="16"/>
      <c r="E37" s="16"/>
      <c r="F37" s="17"/>
    </row>
    <row r="38" ht="16.85" customHeight="1" spans="1:6">
      <c r="A38" s="12"/>
      <c r="B38" s="13"/>
      <c r="C38" s="14"/>
      <c r="D38" s="16"/>
      <c r="E38" s="16"/>
      <c r="F38" s="17"/>
    </row>
    <row r="39" ht="16.1" customHeight="1" spans="1:6">
      <c r="A39" s="12"/>
      <c r="B39" s="13"/>
      <c r="C39" s="14"/>
      <c r="D39" s="16"/>
      <c r="E39" s="16"/>
      <c r="F39" s="17"/>
    </row>
    <row r="40" ht="16.1" customHeight="1" spans="1:6">
      <c r="A40" s="12"/>
      <c r="B40" s="13"/>
      <c r="C40" s="14"/>
      <c r="D40" s="16"/>
      <c r="E40" s="16"/>
      <c r="F40" s="17"/>
    </row>
    <row r="41" ht="32.95" customHeight="1" spans="1:6">
      <c r="A41" s="20"/>
      <c r="B41" s="21" t="s">
        <v>86</v>
      </c>
      <c r="C41" s="35">
        <f>F7+F9</f>
        <v>1780.41</v>
      </c>
      <c r="D41" s="22"/>
      <c r="E41" s="20"/>
      <c r="F41" s="20"/>
    </row>
    <row r="42" ht="16.1" customHeight="1" spans="1:6">
      <c r="A42" s="4"/>
      <c r="B42" s="4"/>
      <c r="C42" s="4"/>
      <c r="D42" s="4"/>
      <c r="E42" s="4"/>
      <c r="F42" s="4"/>
    </row>
    <row r="43" ht="16.85" customHeight="1" spans="1:6">
      <c r="A43" s="4"/>
      <c r="B43" s="4"/>
      <c r="C43" s="4"/>
      <c r="D43" s="4"/>
      <c r="E43" s="4"/>
      <c r="F43" s="4"/>
    </row>
    <row r="44" ht="32.95" customHeight="1" spans="1:6">
      <c r="A44" s="2" t="s">
        <v>68</v>
      </c>
      <c r="B44" s="2"/>
      <c r="C44" s="2"/>
      <c r="D44" s="2"/>
      <c r="E44" s="2"/>
      <c r="F44" s="2"/>
    </row>
    <row r="45" ht="16.85" customHeight="1" spans="1:6">
      <c r="A45" s="4" t="s">
        <v>115</v>
      </c>
      <c r="B45" s="4"/>
      <c r="C45" s="4"/>
      <c r="D45" s="4"/>
      <c r="E45" s="4" t="s">
        <v>70</v>
      </c>
      <c r="F45" s="4"/>
    </row>
    <row r="46" ht="32.95" customHeight="1" spans="1:6">
      <c r="A46" s="6" t="s">
        <v>21</v>
      </c>
      <c r="B46" s="6"/>
      <c r="C46" s="6"/>
      <c r="D46" s="6"/>
      <c r="E46" s="6"/>
      <c r="F46" s="6"/>
    </row>
    <row r="47" ht="16.85" customHeight="1" spans="1:6">
      <c r="A47" s="8" t="s">
        <v>71</v>
      </c>
      <c r="B47" s="9" t="s">
        <v>72</v>
      </c>
      <c r="C47" s="9" t="s">
        <v>7</v>
      </c>
      <c r="D47" s="9" t="s">
        <v>14</v>
      </c>
      <c r="E47" s="9" t="s">
        <v>73</v>
      </c>
      <c r="F47" s="11" t="s">
        <v>74</v>
      </c>
    </row>
    <row r="48" ht="16.1" customHeight="1" spans="1:6">
      <c r="A48" s="12" t="s">
        <v>87</v>
      </c>
      <c r="B48" s="13" t="s">
        <v>88</v>
      </c>
      <c r="C48" s="14"/>
      <c r="D48" s="16"/>
      <c r="E48" s="16"/>
      <c r="F48" s="17"/>
    </row>
    <row r="49" ht="16.85" customHeight="1" spans="1:6">
      <c r="A49" s="12" t="s">
        <v>89</v>
      </c>
      <c r="B49" s="13" t="s">
        <v>90</v>
      </c>
      <c r="C49" s="14"/>
      <c r="D49" s="16"/>
      <c r="E49" s="16"/>
      <c r="F49" s="17"/>
    </row>
    <row r="50" ht="16.1" customHeight="1" spans="1:6">
      <c r="A50" s="12" t="s">
        <v>79</v>
      </c>
      <c r="B50" s="13" t="s">
        <v>91</v>
      </c>
      <c r="C50" s="14" t="s">
        <v>92</v>
      </c>
      <c r="D50" s="24">
        <v>74.146</v>
      </c>
      <c r="E50" s="18">
        <f>ROUND(14*0.9,2)</f>
        <v>12.6</v>
      </c>
      <c r="F50" s="19">
        <f>ROUND(D50*E50,2)</f>
        <v>934.24</v>
      </c>
    </row>
    <row r="51" ht="16.1" customHeight="1" spans="1:6">
      <c r="A51" s="12" t="s">
        <v>93</v>
      </c>
      <c r="B51" s="13" t="s">
        <v>94</v>
      </c>
      <c r="C51" s="14"/>
      <c r="D51" s="16"/>
      <c r="E51" s="18"/>
      <c r="F51" s="19"/>
    </row>
    <row r="52" ht="16.85" customHeight="1" spans="1:6">
      <c r="A52" s="12" t="s">
        <v>95</v>
      </c>
      <c r="B52" s="13" t="s">
        <v>96</v>
      </c>
      <c r="C52" s="14"/>
      <c r="D52" s="16"/>
      <c r="E52" s="18"/>
      <c r="F52" s="19"/>
    </row>
    <row r="53" ht="16.1" customHeight="1" spans="1:6">
      <c r="A53" s="12" t="s">
        <v>79</v>
      </c>
      <c r="B53" s="13" t="s">
        <v>97</v>
      </c>
      <c r="C53" s="14" t="s">
        <v>92</v>
      </c>
      <c r="D53" s="24">
        <v>37.073</v>
      </c>
      <c r="E53" s="18">
        <f>ROUND(4.57*0.9,2)</f>
        <v>4.11</v>
      </c>
      <c r="F53" s="19">
        <f>ROUND(D53*E53,2)</f>
        <v>152.37</v>
      </c>
    </row>
    <row r="54" ht="16.1" customHeight="1" spans="1:6">
      <c r="A54" s="12"/>
      <c r="B54" s="13"/>
      <c r="C54" s="14"/>
      <c r="D54" s="16"/>
      <c r="E54" s="16"/>
      <c r="F54" s="17"/>
    </row>
    <row r="55" ht="16.85" customHeight="1" spans="1:6">
      <c r="A55" s="12"/>
      <c r="B55" s="13"/>
      <c r="C55" s="14"/>
      <c r="D55" s="16"/>
      <c r="E55" s="16"/>
      <c r="F55" s="17"/>
    </row>
    <row r="56" ht="16.1" customHeight="1" spans="1:6">
      <c r="A56" s="12"/>
      <c r="B56" s="13"/>
      <c r="C56" s="14"/>
      <c r="D56" s="16"/>
      <c r="E56" s="16"/>
      <c r="F56" s="17"/>
    </row>
    <row r="57" ht="16.1" customHeight="1" spans="1:6">
      <c r="A57" s="12"/>
      <c r="B57" s="13"/>
      <c r="C57" s="14"/>
      <c r="D57" s="16"/>
      <c r="E57" s="16"/>
      <c r="F57" s="17"/>
    </row>
    <row r="58" ht="16.85" customHeight="1" spans="1:6">
      <c r="A58" s="12"/>
      <c r="B58" s="13"/>
      <c r="C58" s="14"/>
      <c r="D58" s="16"/>
      <c r="E58" s="16"/>
      <c r="F58" s="17"/>
    </row>
    <row r="59" ht="16.1" customHeight="1" spans="1:6">
      <c r="A59" s="12"/>
      <c r="B59" s="13"/>
      <c r="C59" s="14"/>
      <c r="D59" s="16"/>
      <c r="E59" s="16"/>
      <c r="F59" s="17"/>
    </row>
    <row r="60" ht="16.1" customHeight="1" spans="1:6">
      <c r="A60" s="12"/>
      <c r="B60" s="13"/>
      <c r="C60" s="14"/>
      <c r="D60" s="16"/>
      <c r="E60" s="16"/>
      <c r="F60" s="17"/>
    </row>
    <row r="61" ht="16.85" customHeight="1" spans="1:6">
      <c r="A61" s="12"/>
      <c r="B61" s="13"/>
      <c r="C61" s="14"/>
      <c r="D61" s="16"/>
      <c r="E61" s="16"/>
      <c r="F61" s="17"/>
    </row>
    <row r="62" ht="16.1" customHeight="1" spans="1:6">
      <c r="A62" s="12"/>
      <c r="B62" s="13"/>
      <c r="C62" s="14"/>
      <c r="D62" s="16"/>
      <c r="E62" s="16"/>
      <c r="F62" s="17"/>
    </row>
    <row r="63" ht="16.1" customHeight="1" spans="1:6">
      <c r="A63" s="12"/>
      <c r="B63" s="13"/>
      <c r="C63" s="14"/>
      <c r="D63" s="16"/>
      <c r="E63" s="16"/>
      <c r="F63" s="17"/>
    </row>
    <row r="64" ht="16.85" customHeight="1" spans="1:6">
      <c r="A64" s="12"/>
      <c r="B64" s="13"/>
      <c r="C64" s="14"/>
      <c r="D64" s="16"/>
      <c r="E64" s="16"/>
      <c r="F64" s="17"/>
    </row>
    <row r="65" ht="16.1" customHeight="1" spans="1:6">
      <c r="A65" s="12"/>
      <c r="B65" s="13"/>
      <c r="C65" s="14"/>
      <c r="D65" s="16"/>
      <c r="E65" s="16"/>
      <c r="F65" s="17"/>
    </row>
    <row r="66" ht="16.1" customHeight="1" spans="1:6">
      <c r="A66" s="12"/>
      <c r="B66" s="13"/>
      <c r="C66" s="14"/>
      <c r="D66" s="16"/>
      <c r="E66" s="16"/>
      <c r="F66" s="17"/>
    </row>
    <row r="67" ht="16.85" customHeight="1" spans="1:6">
      <c r="A67" s="12"/>
      <c r="B67" s="13"/>
      <c r="C67" s="14"/>
      <c r="D67" s="16"/>
      <c r="E67" s="16"/>
      <c r="F67" s="17"/>
    </row>
    <row r="68" ht="16.1" customHeight="1" spans="1:6">
      <c r="A68" s="12"/>
      <c r="B68" s="13"/>
      <c r="C68" s="14"/>
      <c r="D68" s="16"/>
      <c r="E68" s="16"/>
      <c r="F68" s="17"/>
    </row>
    <row r="69" ht="16.85" customHeight="1" spans="1:6">
      <c r="A69" s="12"/>
      <c r="B69" s="13"/>
      <c r="C69" s="14"/>
      <c r="D69" s="16"/>
      <c r="E69" s="16"/>
      <c r="F69" s="17"/>
    </row>
    <row r="70" ht="16.1" customHeight="1" spans="1:6">
      <c r="A70" s="12"/>
      <c r="B70" s="13"/>
      <c r="C70" s="14"/>
      <c r="D70" s="16"/>
      <c r="E70" s="16"/>
      <c r="F70" s="17"/>
    </row>
    <row r="71" ht="16.1" customHeight="1" spans="1:6">
      <c r="A71" s="12"/>
      <c r="B71" s="13"/>
      <c r="C71" s="14"/>
      <c r="D71" s="16"/>
      <c r="E71" s="16"/>
      <c r="F71" s="17"/>
    </row>
    <row r="72" ht="16.85" customHeight="1" spans="1:6">
      <c r="A72" s="12"/>
      <c r="B72" s="13"/>
      <c r="C72" s="14"/>
      <c r="D72" s="16"/>
      <c r="E72" s="16"/>
      <c r="F72" s="17"/>
    </row>
    <row r="73" ht="16.1" customHeight="1" spans="1:6">
      <c r="A73" s="12"/>
      <c r="B73" s="13"/>
      <c r="C73" s="14"/>
      <c r="D73" s="16"/>
      <c r="E73" s="16"/>
      <c r="F73" s="17"/>
    </row>
    <row r="74" ht="16.1" customHeight="1" spans="1:6">
      <c r="A74" s="12"/>
      <c r="B74" s="13"/>
      <c r="C74" s="14"/>
      <c r="D74" s="16"/>
      <c r="E74" s="16"/>
      <c r="F74" s="17"/>
    </row>
    <row r="75" ht="16.85" customHeight="1" spans="1:6">
      <c r="A75" s="12"/>
      <c r="B75" s="13"/>
      <c r="C75" s="14"/>
      <c r="D75" s="16"/>
      <c r="E75" s="16"/>
      <c r="F75" s="17"/>
    </row>
    <row r="76" ht="16.1" customHeight="1" spans="1:6">
      <c r="A76" s="12"/>
      <c r="B76" s="13"/>
      <c r="C76" s="14"/>
      <c r="D76" s="16"/>
      <c r="E76" s="16"/>
      <c r="F76" s="17"/>
    </row>
    <row r="77" ht="16.1" customHeight="1" spans="1:6">
      <c r="A77" s="12"/>
      <c r="B77" s="13"/>
      <c r="C77" s="14"/>
      <c r="D77" s="16"/>
      <c r="E77" s="16"/>
      <c r="F77" s="17"/>
    </row>
    <row r="78" ht="16.85" customHeight="1" spans="1:6">
      <c r="A78" s="12"/>
      <c r="B78" s="13"/>
      <c r="C78" s="14"/>
      <c r="D78" s="16"/>
      <c r="E78" s="16"/>
      <c r="F78" s="17"/>
    </row>
    <row r="79" ht="16.1" customHeight="1" spans="1:6">
      <c r="A79" s="12"/>
      <c r="B79" s="13"/>
      <c r="C79" s="14"/>
      <c r="D79" s="16"/>
      <c r="E79" s="16"/>
      <c r="F79" s="17"/>
    </row>
    <row r="80" ht="16.1" customHeight="1" spans="1:6">
      <c r="A80" s="12"/>
      <c r="B80" s="13"/>
      <c r="C80" s="14"/>
      <c r="D80" s="16"/>
      <c r="E80" s="16"/>
      <c r="F80" s="17"/>
    </row>
    <row r="81" ht="16.85" customHeight="1" spans="1:6">
      <c r="A81" s="12"/>
      <c r="B81" s="13"/>
      <c r="C81" s="14"/>
      <c r="D81" s="16"/>
      <c r="E81" s="16"/>
      <c r="F81" s="17"/>
    </row>
    <row r="82" ht="16.1" customHeight="1" spans="1:6">
      <c r="A82" s="12"/>
      <c r="B82" s="13"/>
      <c r="C82" s="14"/>
      <c r="D82" s="16"/>
      <c r="E82" s="16"/>
      <c r="F82" s="17"/>
    </row>
    <row r="83" ht="16.1" customHeight="1" spans="1:6">
      <c r="A83" s="12"/>
      <c r="B83" s="13"/>
      <c r="C83" s="14"/>
      <c r="D83" s="16"/>
      <c r="E83" s="16"/>
      <c r="F83" s="17"/>
    </row>
    <row r="84" ht="32.95" customHeight="1" spans="1:6">
      <c r="A84" s="20"/>
      <c r="B84" s="21" t="s">
        <v>98</v>
      </c>
      <c r="C84" s="35">
        <f>F50+F53</f>
        <v>1086.61</v>
      </c>
      <c r="D84" s="22"/>
      <c r="E84" s="20"/>
      <c r="F84" s="20"/>
    </row>
    <row r="85" ht="16.1" customHeight="1" spans="1:6">
      <c r="A85" s="4"/>
      <c r="B85" s="4"/>
      <c r="C85" s="4"/>
      <c r="D85" s="4"/>
      <c r="E85" s="4"/>
      <c r="F85" s="4"/>
    </row>
    <row r="86" ht="16.85" customHeight="1" spans="1:6">
      <c r="A86" s="4"/>
      <c r="B86" s="4"/>
      <c r="C86" s="4"/>
      <c r="D86" s="4"/>
      <c r="E86" s="4"/>
      <c r="F86" s="4"/>
    </row>
    <row r="87" ht="32.95" customHeight="1" spans="1:6">
      <c r="A87" s="2" t="s">
        <v>68</v>
      </c>
      <c r="B87" s="2"/>
      <c r="C87" s="2"/>
      <c r="D87" s="2"/>
      <c r="E87" s="2"/>
      <c r="F87" s="2"/>
    </row>
    <row r="88" ht="16.85" customHeight="1" spans="1:6">
      <c r="A88" s="4" t="s">
        <v>115</v>
      </c>
      <c r="B88" s="4"/>
      <c r="C88" s="4"/>
      <c r="D88" s="4"/>
      <c r="E88" s="4" t="s">
        <v>70</v>
      </c>
      <c r="F88" s="4"/>
    </row>
    <row r="89" ht="32.95" customHeight="1" spans="1:6">
      <c r="A89" s="6" t="s">
        <v>23</v>
      </c>
      <c r="B89" s="6"/>
      <c r="C89" s="6"/>
      <c r="D89" s="6"/>
      <c r="E89" s="6"/>
      <c r="F89" s="6"/>
    </row>
    <row r="90" ht="16.85" customHeight="1" spans="1:6">
      <c r="A90" s="8" t="s">
        <v>71</v>
      </c>
      <c r="B90" s="9" t="s">
        <v>72</v>
      </c>
      <c r="C90" s="9" t="s">
        <v>7</v>
      </c>
      <c r="D90" s="9" t="s">
        <v>14</v>
      </c>
      <c r="E90" s="9" t="s">
        <v>73</v>
      </c>
      <c r="F90" s="11" t="s">
        <v>74</v>
      </c>
    </row>
    <row r="91" ht="16.1" customHeight="1" spans="1:6">
      <c r="A91" s="12" t="s">
        <v>99</v>
      </c>
      <c r="B91" s="13" t="s">
        <v>100</v>
      </c>
      <c r="C91" s="14"/>
      <c r="D91" s="16"/>
      <c r="E91" s="16"/>
      <c r="F91" s="17"/>
    </row>
    <row r="92" ht="16.85" customHeight="1" spans="1:6">
      <c r="A92" s="12" t="s">
        <v>101</v>
      </c>
      <c r="B92" s="13" t="s">
        <v>102</v>
      </c>
      <c r="C92" s="14"/>
      <c r="D92" s="16"/>
      <c r="E92" s="16"/>
      <c r="F92" s="17"/>
    </row>
    <row r="93" ht="16.1" customHeight="1" spans="1:6">
      <c r="A93" s="12" t="s">
        <v>79</v>
      </c>
      <c r="B93" s="13" t="s">
        <v>103</v>
      </c>
      <c r="C93" s="14" t="s">
        <v>104</v>
      </c>
      <c r="D93" s="24">
        <v>741.46</v>
      </c>
      <c r="E93" s="18">
        <f>ROUND(12.54*0.9,2)</f>
        <v>11.29</v>
      </c>
      <c r="F93" s="19">
        <f t="shared" ref="F93:F98" si="0">ROUND(D93*E93,2)</f>
        <v>8371.08</v>
      </c>
    </row>
    <row r="94" ht="16.1" customHeight="1" spans="1:6">
      <c r="A94" s="12" t="s">
        <v>105</v>
      </c>
      <c r="B94" s="13" t="s">
        <v>106</v>
      </c>
      <c r="C94" s="14"/>
      <c r="D94" s="16"/>
      <c r="E94" s="18"/>
      <c r="F94" s="19"/>
    </row>
    <row r="95" ht="16.85" customHeight="1" spans="1:6">
      <c r="A95" s="12" t="s">
        <v>107</v>
      </c>
      <c r="B95" s="13" t="s">
        <v>106</v>
      </c>
      <c r="C95" s="14"/>
      <c r="D95" s="16"/>
      <c r="E95" s="18"/>
      <c r="F95" s="19"/>
    </row>
    <row r="96" ht="16.1" customHeight="1" spans="1:6">
      <c r="A96" s="12" t="s">
        <v>79</v>
      </c>
      <c r="B96" s="13" t="s">
        <v>108</v>
      </c>
      <c r="C96" s="14" t="s">
        <v>104</v>
      </c>
      <c r="D96" s="24">
        <v>741.46</v>
      </c>
      <c r="E96" s="18">
        <f>ROUND(127.56*0.9,2)</f>
        <v>114.8</v>
      </c>
      <c r="F96" s="19">
        <f t="shared" si="0"/>
        <v>85119.61</v>
      </c>
    </row>
    <row r="97" ht="16.1" customHeight="1" spans="1:6">
      <c r="A97" s="12" t="s">
        <v>109</v>
      </c>
      <c r="B97" s="13" t="s">
        <v>110</v>
      </c>
      <c r="C97" s="14"/>
      <c r="D97" s="16"/>
      <c r="E97" s="18"/>
      <c r="F97" s="19"/>
    </row>
    <row r="98" ht="16.85" customHeight="1" spans="1:6">
      <c r="A98" s="12" t="s">
        <v>79</v>
      </c>
      <c r="B98" s="13" t="s">
        <v>111</v>
      </c>
      <c r="C98" s="14" t="s">
        <v>112</v>
      </c>
      <c r="D98" s="24">
        <v>14.52</v>
      </c>
      <c r="E98" s="18">
        <f>ROUND(4.81*0.9,2)</f>
        <v>4.33</v>
      </c>
      <c r="F98" s="19">
        <f t="shared" si="0"/>
        <v>62.87</v>
      </c>
    </row>
    <row r="99" ht="16.1" customHeight="1" spans="1:6">
      <c r="A99" s="12"/>
      <c r="B99" s="13"/>
      <c r="C99" s="14"/>
      <c r="D99" s="16"/>
      <c r="E99" s="16"/>
      <c r="F99" s="17"/>
    </row>
    <row r="100" ht="16.1" customHeight="1" spans="1:6">
      <c r="A100" s="12"/>
      <c r="B100" s="13"/>
      <c r="C100" s="14"/>
      <c r="D100" s="16"/>
      <c r="E100" s="16"/>
      <c r="F100" s="17"/>
    </row>
    <row r="101" ht="16.85" customHeight="1" spans="1:6">
      <c r="A101" s="12"/>
      <c r="B101" s="13"/>
      <c r="C101" s="14"/>
      <c r="D101" s="16"/>
      <c r="E101" s="16"/>
      <c r="F101" s="17"/>
    </row>
    <row r="102" ht="16.1" customHeight="1" spans="1:6">
      <c r="A102" s="12"/>
      <c r="B102" s="13"/>
      <c r="C102" s="14"/>
      <c r="D102" s="16"/>
      <c r="E102" s="16"/>
      <c r="F102" s="17"/>
    </row>
    <row r="103" ht="16.1" customHeight="1" spans="1:6">
      <c r="A103" s="12"/>
      <c r="B103" s="13"/>
      <c r="C103" s="14"/>
      <c r="D103" s="16"/>
      <c r="E103" s="16"/>
      <c r="F103" s="17"/>
    </row>
    <row r="104" ht="16.85" customHeight="1" spans="1:6">
      <c r="A104" s="12"/>
      <c r="B104" s="13"/>
      <c r="C104" s="14"/>
      <c r="D104" s="16"/>
      <c r="E104" s="16"/>
      <c r="F104" s="17"/>
    </row>
    <row r="105" ht="16.1" customHeight="1" spans="1:6">
      <c r="A105" s="12"/>
      <c r="B105" s="13"/>
      <c r="C105" s="14"/>
      <c r="D105" s="16"/>
      <c r="E105" s="16"/>
      <c r="F105" s="17"/>
    </row>
    <row r="106" ht="16.1" customHeight="1" spans="1:6">
      <c r="A106" s="12"/>
      <c r="B106" s="13"/>
      <c r="C106" s="14"/>
      <c r="D106" s="16"/>
      <c r="E106" s="16"/>
      <c r="F106" s="17"/>
    </row>
    <row r="107" ht="16.85" customHeight="1" spans="1:6">
      <c r="A107" s="12"/>
      <c r="B107" s="13"/>
      <c r="C107" s="14"/>
      <c r="D107" s="16"/>
      <c r="E107" s="16"/>
      <c r="F107" s="17"/>
    </row>
    <row r="108" ht="16.1" customHeight="1" spans="1:6">
      <c r="A108" s="12"/>
      <c r="B108" s="13"/>
      <c r="C108" s="14"/>
      <c r="D108" s="16"/>
      <c r="E108" s="16"/>
      <c r="F108" s="17"/>
    </row>
    <row r="109" ht="16.1" customHeight="1" spans="1:6">
      <c r="A109" s="12"/>
      <c r="B109" s="13"/>
      <c r="C109" s="14"/>
      <c r="D109" s="16"/>
      <c r="E109" s="16"/>
      <c r="F109" s="17"/>
    </row>
    <row r="110" ht="16.85" customHeight="1" spans="1:6">
      <c r="A110" s="12"/>
      <c r="B110" s="13"/>
      <c r="C110" s="14"/>
      <c r="D110" s="16"/>
      <c r="E110" s="16"/>
      <c r="F110" s="17"/>
    </row>
    <row r="111" ht="16.1" customHeight="1" spans="1:6">
      <c r="A111" s="12"/>
      <c r="B111" s="13"/>
      <c r="C111" s="14"/>
      <c r="D111" s="16"/>
      <c r="E111" s="16"/>
      <c r="F111" s="17"/>
    </row>
    <row r="112" ht="16.85" customHeight="1" spans="1:6">
      <c r="A112" s="12"/>
      <c r="B112" s="13"/>
      <c r="C112" s="14"/>
      <c r="D112" s="16"/>
      <c r="E112" s="16"/>
      <c r="F112" s="17"/>
    </row>
    <row r="113" ht="16.1" customHeight="1" spans="1:6">
      <c r="A113" s="12"/>
      <c r="B113" s="13"/>
      <c r="C113" s="14"/>
      <c r="D113" s="16"/>
      <c r="E113" s="16"/>
      <c r="F113" s="17"/>
    </row>
    <row r="114" ht="16.1" customHeight="1" spans="1:6">
      <c r="A114" s="12"/>
      <c r="B114" s="13"/>
      <c r="C114" s="14"/>
      <c r="D114" s="16"/>
      <c r="E114" s="16"/>
      <c r="F114" s="17"/>
    </row>
    <row r="115" ht="16.85" customHeight="1" spans="1:6">
      <c r="A115" s="12"/>
      <c r="B115" s="13"/>
      <c r="C115" s="14"/>
      <c r="D115" s="16"/>
      <c r="E115" s="16"/>
      <c r="F115" s="17"/>
    </row>
    <row r="116" ht="16.1" customHeight="1" spans="1:6">
      <c r="A116" s="12"/>
      <c r="B116" s="13"/>
      <c r="C116" s="14"/>
      <c r="D116" s="16"/>
      <c r="E116" s="16"/>
      <c r="F116" s="17"/>
    </row>
    <row r="117" ht="16.1" customHeight="1" spans="1:6">
      <c r="A117" s="12"/>
      <c r="B117" s="13"/>
      <c r="C117" s="14"/>
      <c r="D117" s="16"/>
      <c r="E117" s="16"/>
      <c r="F117" s="17"/>
    </row>
    <row r="118" ht="16.85" customHeight="1" spans="1:6">
      <c r="A118" s="12"/>
      <c r="B118" s="13"/>
      <c r="C118" s="14"/>
      <c r="D118" s="16"/>
      <c r="E118" s="16"/>
      <c r="F118" s="17"/>
    </row>
    <row r="119" ht="16.1" customHeight="1" spans="1:6">
      <c r="A119" s="12"/>
      <c r="B119" s="13"/>
      <c r="C119" s="14"/>
      <c r="D119" s="16"/>
      <c r="E119" s="16"/>
      <c r="F119" s="17"/>
    </row>
    <row r="120" ht="16.1" customHeight="1" spans="1:6">
      <c r="A120" s="12"/>
      <c r="B120" s="13"/>
      <c r="C120" s="14"/>
      <c r="D120" s="16"/>
      <c r="E120" s="16"/>
      <c r="F120" s="17"/>
    </row>
    <row r="121" ht="16.85" customHeight="1" spans="1:6">
      <c r="A121" s="12"/>
      <c r="B121" s="13"/>
      <c r="C121" s="14"/>
      <c r="D121" s="16"/>
      <c r="E121" s="16"/>
      <c r="F121" s="17"/>
    </row>
    <row r="122" ht="16.1" customHeight="1" spans="1:6">
      <c r="A122" s="12"/>
      <c r="B122" s="13"/>
      <c r="C122" s="14"/>
      <c r="D122" s="16"/>
      <c r="E122" s="16"/>
      <c r="F122" s="17"/>
    </row>
    <row r="123" ht="16.1" customHeight="1" spans="1:6">
      <c r="A123" s="12"/>
      <c r="B123" s="13"/>
      <c r="C123" s="14"/>
      <c r="D123" s="16"/>
      <c r="E123" s="16"/>
      <c r="F123" s="17"/>
    </row>
    <row r="124" ht="16.85" customHeight="1" spans="1:6">
      <c r="A124" s="12"/>
      <c r="B124" s="13"/>
      <c r="C124" s="14"/>
      <c r="D124" s="16"/>
      <c r="E124" s="16"/>
      <c r="F124" s="17"/>
    </row>
    <row r="125" ht="16.1" customHeight="1" spans="1:6">
      <c r="A125" s="12"/>
      <c r="B125" s="13"/>
      <c r="C125" s="14"/>
      <c r="D125" s="16"/>
      <c r="E125" s="16"/>
      <c r="F125" s="17"/>
    </row>
    <row r="126" ht="16.1" customHeight="1" spans="1:6">
      <c r="A126" s="12"/>
      <c r="B126" s="13"/>
      <c r="C126" s="14"/>
      <c r="D126" s="16"/>
      <c r="E126" s="16"/>
      <c r="F126" s="17"/>
    </row>
    <row r="127" ht="32.95" customHeight="1" spans="1:6">
      <c r="A127" s="20"/>
      <c r="B127" s="21" t="s">
        <v>113</v>
      </c>
      <c r="C127" s="35">
        <f>F93+F96+F98</f>
        <v>93553.56</v>
      </c>
      <c r="D127" s="22"/>
      <c r="E127" s="20"/>
      <c r="F127" s="20"/>
    </row>
    <row r="128" ht="16.1" customHeight="1" spans="1:6">
      <c r="A128" s="4"/>
      <c r="B128" s="4"/>
      <c r="C128" s="4"/>
      <c r="D128" s="4"/>
      <c r="E128" s="4"/>
      <c r="F128" s="4"/>
    </row>
    <row r="129" ht="16.85" customHeight="1" spans="1:6">
      <c r="A129" s="4"/>
      <c r="B129" s="4"/>
      <c r="C129" s="4"/>
      <c r="D129" s="4"/>
      <c r="E129" s="4"/>
      <c r="F129" s="4"/>
    </row>
  </sheetData>
  <mergeCells count="24">
    <mergeCell ref="A1:F1"/>
    <mergeCell ref="A2:D2"/>
    <mergeCell ref="E2:F2"/>
    <mergeCell ref="A3:F3"/>
    <mergeCell ref="C41:D41"/>
    <mergeCell ref="E41:F41"/>
    <mergeCell ref="A42:F42"/>
    <mergeCell ref="A43:F43"/>
    <mergeCell ref="A44:F44"/>
    <mergeCell ref="A45:D45"/>
    <mergeCell ref="E45:F45"/>
    <mergeCell ref="A46:F46"/>
    <mergeCell ref="C84:D84"/>
    <mergeCell ref="E84:F84"/>
    <mergeCell ref="A85:F85"/>
    <mergeCell ref="A86:F86"/>
    <mergeCell ref="A87:F87"/>
    <mergeCell ref="A88:D88"/>
    <mergeCell ref="E88:F88"/>
    <mergeCell ref="A89:F89"/>
    <mergeCell ref="C127:D127"/>
    <mergeCell ref="E127:F127"/>
    <mergeCell ref="A128:F128"/>
    <mergeCell ref="A129:F129"/>
  </mergeCells>
  <pageMargins left="0.98" right="0.12" top="0.315" bottom="0.315" header="0" footer="0"/>
  <pageSetup paperSize="9" fitToWidth="0" fitToHeight="0" orientation="portrait"/>
  <headerFooter alignWithMargins="0"/>
  <rowBreaks count="3" manualBreakCount="3">
    <brk id="43" max="16383" man="1"/>
    <brk id="86" max="16383" man="1"/>
    <brk id="12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view="pageBreakPreview" zoomScaleNormal="100" topLeftCell="A2" workbookViewId="0">
      <selection activeCell="A2" sqref="A2:C2"/>
    </sheetView>
  </sheetViews>
  <sheetFormatPr defaultColWidth="9" defaultRowHeight="14.2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</cols>
  <sheetData>
    <row r="1" ht="32.95" customHeight="1" spans="1:5">
      <c r="A1" s="2" t="s">
        <v>43</v>
      </c>
      <c r="B1" s="2"/>
      <c r="C1" s="2"/>
      <c r="D1" s="2"/>
      <c r="E1" s="2"/>
    </row>
    <row r="2" ht="16.85" customHeight="1" spans="1:3">
      <c r="A2" s="4" t="s">
        <v>116</v>
      </c>
      <c r="B2" s="4"/>
      <c r="C2" s="4"/>
    </row>
    <row r="3" ht="27.85" customHeight="1" spans="1:5">
      <c r="A3" s="25" t="s">
        <v>45</v>
      </c>
      <c r="B3" s="26" t="s">
        <v>46</v>
      </c>
      <c r="C3" s="26" t="s">
        <v>47</v>
      </c>
      <c r="D3" s="26"/>
      <c r="E3" s="27" t="s">
        <v>48</v>
      </c>
    </row>
    <row r="4" ht="28.55" customHeight="1" spans="1:5">
      <c r="A4" s="28" t="s">
        <v>49</v>
      </c>
      <c r="B4" s="29" t="s">
        <v>50</v>
      </c>
      <c r="C4" s="29" t="s">
        <v>19</v>
      </c>
      <c r="D4" s="29"/>
      <c r="E4" s="30">
        <f>'龙井村 工程量清单表(2位小数)'!C41</f>
        <v>3081.67</v>
      </c>
    </row>
    <row r="5" ht="27.85" customHeight="1" spans="1:5">
      <c r="A5" s="28" t="s">
        <v>51</v>
      </c>
      <c r="B5" s="29" t="s">
        <v>52</v>
      </c>
      <c r="C5" s="29" t="s">
        <v>21</v>
      </c>
      <c r="D5" s="29"/>
      <c r="E5" s="30">
        <f>'龙井村 工程量清单表(2位小数)'!C84</f>
        <v>1759.33</v>
      </c>
    </row>
    <row r="6" ht="28.55" customHeight="1" spans="1:5">
      <c r="A6" s="28" t="s">
        <v>53</v>
      </c>
      <c r="B6" s="29" t="s">
        <v>54</v>
      </c>
      <c r="C6" s="29" t="s">
        <v>23</v>
      </c>
      <c r="D6" s="29"/>
      <c r="E6" s="30">
        <f>+'龙井村 工程量清单表(2位小数)'!C127</f>
        <v>161946.95</v>
      </c>
    </row>
    <row r="7" ht="28.55" customHeight="1" spans="1:5">
      <c r="A7" s="28" t="s">
        <v>55</v>
      </c>
      <c r="B7" s="29" t="s">
        <v>56</v>
      </c>
      <c r="C7" s="29" t="s">
        <v>25</v>
      </c>
      <c r="D7" s="29"/>
      <c r="E7" s="30"/>
    </row>
    <row r="8" ht="28.55" customHeight="1" spans="1:5">
      <c r="A8" s="28" t="s">
        <v>57</v>
      </c>
      <c r="B8" s="29" t="s">
        <v>58</v>
      </c>
      <c r="C8" s="29" t="s">
        <v>26</v>
      </c>
      <c r="D8" s="29"/>
      <c r="E8" s="30"/>
    </row>
    <row r="9" ht="27.85" customHeight="1" spans="1:5">
      <c r="A9" s="28" t="s">
        <v>59</v>
      </c>
      <c r="B9" s="28" t="s">
        <v>60</v>
      </c>
      <c r="C9" s="28"/>
      <c r="D9" s="28"/>
      <c r="E9" s="30">
        <f>E4+E5+E6</f>
        <v>166787.95</v>
      </c>
    </row>
    <row r="10" ht="27.85" customHeight="1" spans="1:5">
      <c r="A10" s="28" t="s">
        <v>61</v>
      </c>
      <c r="B10" s="31" t="s">
        <v>27</v>
      </c>
      <c r="C10" s="31"/>
      <c r="D10" s="31"/>
      <c r="E10" s="30"/>
    </row>
    <row r="11" ht="27.85" customHeight="1" spans="1:5">
      <c r="A11" s="28" t="s">
        <v>62</v>
      </c>
      <c r="B11" s="32" t="s">
        <v>63</v>
      </c>
      <c r="C11" s="32"/>
      <c r="D11" s="32"/>
      <c r="E11" s="30">
        <f>E9</f>
        <v>166787.95</v>
      </c>
    </row>
    <row r="12" ht="27.1" customHeight="1" spans="1:5">
      <c r="A12" s="28" t="s">
        <v>64</v>
      </c>
      <c r="B12" s="31" t="s">
        <v>29</v>
      </c>
      <c r="C12" s="31"/>
      <c r="D12" s="31"/>
      <c r="E12" s="30"/>
    </row>
    <row r="13" ht="27.85" customHeight="1" spans="1:5">
      <c r="A13" s="28" t="s">
        <v>65</v>
      </c>
      <c r="B13" s="31" t="s">
        <v>33</v>
      </c>
      <c r="C13" s="31"/>
      <c r="D13" s="31"/>
      <c r="E13" s="30"/>
    </row>
    <row r="14" ht="27.85" customHeight="1" spans="1:5">
      <c r="A14" s="20" t="s">
        <v>66</v>
      </c>
      <c r="B14" s="33" t="s">
        <v>67</v>
      </c>
      <c r="C14" s="33"/>
      <c r="D14" s="33"/>
      <c r="E14" s="34">
        <f>E11</f>
        <v>166787.95</v>
      </c>
    </row>
  </sheetData>
  <mergeCells count="14">
    <mergeCell ref="A1:E1"/>
    <mergeCell ref="A2:C2"/>
    <mergeCell ref="C3:D3"/>
    <mergeCell ref="C4:D4"/>
    <mergeCell ref="C5:D5"/>
    <mergeCell ref="C6:D6"/>
    <mergeCell ref="C7:D7"/>
    <mergeCell ref="C8:D8"/>
    <mergeCell ref="B9:D9"/>
    <mergeCell ref="B10:D10"/>
    <mergeCell ref="B11:D11"/>
    <mergeCell ref="B12:D12"/>
    <mergeCell ref="B13:D13"/>
    <mergeCell ref="B14:D14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9"/>
  <sheetViews>
    <sheetView view="pageBreakPreview" zoomScaleNormal="100" topLeftCell="A83" workbookViewId="0">
      <selection activeCell="E90" sqref="E90"/>
    </sheetView>
  </sheetViews>
  <sheetFormatPr defaultColWidth="9" defaultRowHeight="14.25" outlineLevelCol="5"/>
  <cols>
    <col min="1" max="1" width="8.125" customWidth="1"/>
    <col min="2" max="2" width="35.1166666666667" customWidth="1"/>
    <col min="3" max="3" width="8.125" customWidth="1"/>
    <col min="4" max="4" width="9.75" style="1" customWidth="1"/>
    <col min="5" max="5" width="9.75" customWidth="1"/>
    <col min="6" max="6" width="10.625" customWidth="1"/>
    <col min="7" max="7" width="20" customWidth="1"/>
  </cols>
  <sheetData>
    <row r="1" ht="32.95" customHeight="1" spans="1:6">
      <c r="A1" s="2" t="s">
        <v>68</v>
      </c>
      <c r="B1" s="2"/>
      <c r="C1" s="2"/>
      <c r="D1" s="3"/>
      <c r="E1" s="2"/>
      <c r="F1" s="2"/>
    </row>
    <row r="2" ht="16.85" customHeight="1" spans="1:6">
      <c r="A2" s="4" t="s">
        <v>117</v>
      </c>
      <c r="B2" s="4"/>
      <c r="C2" s="4"/>
      <c r="D2" s="5"/>
      <c r="E2" s="4" t="s">
        <v>70</v>
      </c>
      <c r="F2" s="4"/>
    </row>
    <row r="3" ht="32.95" customHeight="1" spans="1:6">
      <c r="A3" s="6" t="s">
        <v>19</v>
      </c>
      <c r="B3" s="6"/>
      <c r="C3" s="6"/>
      <c r="D3" s="7"/>
      <c r="E3" s="6"/>
      <c r="F3" s="6"/>
    </row>
    <row r="4" ht="16.85" customHeight="1" spans="1:6">
      <c r="A4" s="8" t="s">
        <v>71</v>
      </c>
      <c r="B4" s="9" t="s">
        <v>72</v>
      </c>
      <c r="C4" s="9" t="s">
        <v>7</v>
      </c>
      <c r="D4" s="10" t="s">
        <v>14</v>
      </c>
      <c r="E4" s="9" t="s">
        <v>73</v>
      </c>
      <c r="F4" s="11" t="s">
        <v>74</v>
      </c>
    </row>
    <row r="5" ht="16.1" customHeight="1" spans="1:6">
      <c r="A5" s="12" t="s">
        <v>75</v>
      </c>
      <c r="B5" s="13" t="s">
        <v>76</v>
      </c>
      <c r="C5" s="14"/>
      <c r="D5" s="15"/>
      <c r="E5" s="16"/>
      <c r="F5" s="17"/>
    </row>
    <row r="6" ht="16.85" customHeight="1" spans="1:6">
      <c r="A6" s="12" t="s">
        <v>77</v>
      </c>
      <c r="B6" s="13" t="s">
        <v>78</v>
      </c>
      <c r="C6" s="14"/>
      <c r="D6" s="15"/>
      <c r="E6" s="16"/>
      <c r="F6" s="17"/>
    </row>
    <row r="7" ht="16.1" customHeight="1" spans="1:6">
      <c r="A7" s="12" t="s">
        <v>79</v>
      </c>
      <c r="B7" s="13" t="s">
        <v>80</v>
      </c>
      <c r="C7" s="14" t="s">
        <v>81</v>
      </c>
      <c r="D7" s="15">
        <v>1</v>
      </c>
      <c r="E7" s="18">
        <f>ROUND(SUM(C84+C127-F50)*0.4%,2)</f>
        <v>648.77</v>
      </c>
      <c r="F7" s="19">
        <f>D7*E7</f>
        <v>648.77</v>
      </c>
    </row>
    <row r="8" ht="16.1" customHeight="1" spans="1:6">
      <c r="A8" s="12" t="s">
        <v>82</v>
      </c>
      <c r="B8" s="13" t="s">
        <v>83</v>
      </c>
      <c r="C8" s="14"/>
      <c r="D8" s="15"/>
      <c r="E8" s="18"/>
      <c r="F8" s="19"/>
    </row>
    <row r="9" ht="16.85" customHeight="1" spans="1:6">
      <c r="A9" s="12" t="s">
        <v>84</v>
      </c>
      <c r="B9" s="13" t="s">
        <v>85</v>
      </c>
      <c r="C9" s="14" t="s">
        <v>81</v>
      </c>
      <c r="D9" s="15">
        <v>1</v>
      </c>
      <c r="E9" s="18">
        <f>ROUND(SUM(C84+C127-F50)*1.5%,2)</f>
        <v>2432.9</v>
      </c>
      <c r="F9" s="19">
        <f>D9*E9</f>
        <v>2432.9</v>
      </c>
    </row>
    <row r="10" ht="16.1" customHeight="1" spans="1:6">
      <c r="A10" s="12"/>
      <c r="B10" s="13"/>
      <c r="C10" s="14"/>
      <c r="D10" s="15"/>
      <c r="E10" s="16"/>
      <c r="F10" s="17"/>
    </row>
    <row r="11" ht="16.1" customHeight="1" spans="1:6">
      <c r="A11" s="12"/>
      <c r="B11" s="13"/>
      <c r="C11" s="14"/>
      <c r="D11" s="15"/>
      <c r="E11" s="16"/>
      <c r="F11" s="17"/>
    </row>
    <row r="12" ht="16.85" customHeight="1" spans="1:6">
      <c r="A12" s="12"/>
      <c r="B12" s="13"/>
      <c r="C12" s="14"/>
      <c r="D12" s="15"/>
      <c r="E12" s="16"/>
      <c r="F12" s="17"/>
    </row>
    <row r="13" ht="16.1" customHeight="1" spans="1:6">
      <c r="A13" s="12"/>
      <c r="B13" s="13"/>
      <c r="C13" s="14"/>
      <c r="D13" s="15"/>
      <c r="E13" s="16"/>
      <c r="F13" s="17"/>
    </row>
    <row r="14" ht="16.1" customHeight="1" spans="1:6">
      <c r="A14" s="12"/>
      <c r="B14" s="13"/>
      <c r="C14" s="14"/>
      <c r="D14" s="15"/>
      <c r="E14" s="16"/>
      <c r="F14" s="17"/>
    </row>
    <row r="15" ht="16.85" customHeight="1" spans="1:6">
      <c r="A15" s="12"/>
      <c r="B15" s="13"/>
      <c r="C15" s="14"/>
      <c r="D15" s="15"/>
      <c r="E15" s="16"/>
      <c r="F15" s="17"/>
    </row>
    <row r="16" ht="16.1" customHeight="1" spans="1:6">
      <c r="A16" s="12"/>
      <c r="B16" s="13"/>
      <c r="C16" s="14"/>
      <c r="D16" s="15"/>
      <c r="E16" s="16"/>
      <c r="F16" s="17"/>
    </row>
    <row r="17" ht="16.1" customHeight="1" spans="1:6">
      <c r="A17" s="12"/>
      <c r="B17" s="13"/>
      <c r="C17" s="14"/>
      <c r="D17" s="15"/>
      <c r="E17" s="16"/>
      <c r="F17" s="17"/>
    </row>
    <row r="18" ht="16.85" customHeight="1" spans="1:6">
      <c r="A18" s="12"/>
      <c r="B18" s="13"/>
      <c r="C18" s="14"/>
      <c r="D18" s="15"/>
      <c r="E18" s="16"/>
      <c r="F18" s="17"/>
    </row>
    <row r="19" ht="16.1" customHeight="1" spans="1:6">
      <c r="A19" s="12"/>
      <c r="B19" s="13"/>
      <c r="C19" s="14"/>
      <c r="D19" s="15"/>
      <c r="E19" s="16"/>
      <c r="F19" s="17"/>
    </row>
    <row r="20" ht="16.1" customHeight="1" spans="1:6">
      <c r="A20" s="12"/>
      <c r="B20" s="13"/>
      <c r="C20" s="14"/>
      <c r="D20" s="15"/>
      <c r="E20" s="16"/>
      <c r="F20" s="17"/>
    </row>
    <row r="21" ht="16.85" customHeight="1" spans="1:6">
      <c r="A21" s="12"/>
      <c r="B21" s="13"/>
      <c r="C21" s="14"/>
      <c r="D21" s="15"/>
      <c r="E21" s="16"/>
      <c r="F21" s="17"/>
    </row>
    <row r="22" ht="16.1" customHeight="1" spans="1:6">
      <c r="A22" s="12"/>
      <c r="B22" s="13"/>
      <c r="C22" s="14"/>
      <c r="D22" s="15"/>
      <c r="E22" s="16"/>
      <c r="F22" s="17"/>
    </row>
    <row r="23" ht="16.1" customHeight="1" spans="1:6">
      <c r="A23" s="12"/>
      <c r="B23" s="13"/>
      <c r="C23" s="14"/>
      <c r="D23" s="15"/>
      <c r="E23" s="16"/>
      <c r="F23" s="17"/>
    </row>
    <row r="24" ht="16.85" customHeight="1" spans="1:6">
      <c r="A24" s="12"/>
      <c r="B24" s="13"/>
      <c r="C24" s="14"/>
      <c r="D24" s="15"/>
      <c r="E24" s="16"/>
      <c r="F24" s="17"/>
    </row>
    <row r="25" ht="16.1" customHeight="1" spans="1:6">
      <c r="A25" s="12"/>
      <c r="B25" s="13"/>
      <c r="C25" s="14"/>
      <c r="D25" s="15"/>
      <c r="E25" s="16"/>
      <c r="F25" s="17"/>
    </row>
    <row r="26" ht="16.85" customHeight="1" spans="1:6">
      <c r="A26" s="12"/>
      <c r="B26" s="13"/>
      <c r="C26" s="14"/>
      <c r="D26" s="15"/>
      <c r="E26" s="16"/>
      <c r="F26" s="17"/>
    </row>
    <row r="27" ht="16.1" customHeight="1" spans="1:6">
      <c r="A27" s="12"/>
      <c r="B27" s="13"/>
      <c r="C27" s="14"/>
      <c r="D27" s="15"/>
      <c r="E27" s="16"/>
      <c r="F27" s="17"/>
    </row>
    <row r="28" ht="16.1" customHeight="1" spans="1:6">
      <c r="A28" s="12"/>
      <c r="B28" s="13"/>
      <c r="C28" s="14"/>
      <c r="D28" s="15"/>
      <c r="E28" s="16"/>
      <c r="F28" s="17"/>
    </row>
    <row r="29" ht="16.85" customHeight="1" spans="1:6">
      <c r="A29" s="12"/>
      <c r="B29" s="13"/>
      <c r="C29" s="14"/>
      <c r="D29" s="15"/>
      <c r="E29" s="16"/>
      <c r="F29" s="17"/>
    </row>
    <row r="30" ht="16.1" customHeight="1" spans="1:6">
      <c r="A30" s="12"/>
      <c r="B30" s="13"/>
      <c r="C30" s="14"/>
      <c r="D30" s="15"/>
      <c r="E30" s="16"/>
      <c r="F30" s="17"/>
    </row>
    <row r="31" ht="16.1" customHeight="1" spans="1:6">
      <c r="A31" s="12"/>
      <c r="B31" s="13"/>
      <c r="C31" s="14"/>
      <c r="D31" s="15"/>
      <c r="E31" s="16"/>
      <c r="F31" s="17"/>
    </row>
    <row r="32" ht="16.85" customHeight="1" spans="1:6">
      <c r="A32" s="12"/>
      <c r="B32" s="13"/>
      <c r="C32" s="14"/>
      <c r="D32" s="15"/>
      <c r="E32" s="16"/>
      <c r="F32" s="17"/>
    </row>
    <row r="33" ht="16.1" customHeight="1" spans="1:6">
      <c r="A33" s="12"/>
      <c r="B33" s="13"/>
      <c r="C33" s="14"/>
      <c r="D33" s="15"/>
      <c r="E33" s="16"/>
      <c r="F33" s="17"/>
    </row>
    <row r="34" ht="16.1" customHeight="1" spans="1:6">
      <c r="A34" s="12"/>
      <c r="B34" s="13"/>
      <c r="C34" s="14"/>
      <c r="D34" s="15"/>
      <c r="E34" s="16"/>
      <c r="F34" s="17"/>
    </row>
    <row r="35" ht="16.85" customHeight="1" spans="1:6">
      <c r="A35" s="12"/>
      <c r="B35" s="13"/>
      <c r="C35" s="14"/>
      <c r="D35" s="15"/>
      <c r="E35" s="16"/>
      <c r="F35" s="17"/>
    </row>
    <row r="36" ht="16.1" customHeight="1" spans="1:6">
      <c r="A36" s="12"/>
      <c r="B36" s="13"/>
      <c r="C36" s="14"/>
      <c r="D36" s="15"/>
      <c r="E36" s="16"/>
      <c r="F36" s="17"/>
    </row>
    <row r="37" ht="16.1" customHeight="1" spans="1:6">
      <c r="A37" s="12"/>
      <c r="B37" s="13"/>
      <c r="C37" s="14"/>
      <c r="D37" s="15"/>
      <c r="E37" s="16"/>
      <c r="F37" s="17"/>
    </row>
    <row r="38" ht="16.85" customHeight="1" spans="1:6">
      <c r="A38" s="12"/>
      <c r="B38" s="13"/>
      <c r="C38" s="14"/>
      <c r="D38" s="15"/>
      <c r="E38" s="16"/>
      <c r="F38" s="17"/>
    </row>
    <row r="39" ht="16.1" customHeight="1" spans="1:6">
      <c r="A39" s="12"/>
      <c r="B39" s="13"/>
      <c r="C39" s="14"/>
      <c r="D39" s="15"/>
      <c r="E39" s="16"/>
      <c r="F39" s="17"/>
    </row>
    <row r="40" ht="16.1" customHeight="1" spans="1:6">
      <c r="A40" s="12"/>
      <c r="B40" s="13"/>
      <c r="C40" s="14"/>
      <c r="D40" s="15"/>
      <c r="E40" s="16"/>
      <c r="F40" s="17"/>
    </row>
    <row r="41" ht="32.95" customHeight="1" spans="1:6">
      <c r="A41" s="20"/>
      <c r="B41" s="21" t="s">
        <v>86</v>
      </c>
      <c r="C41" s="35">
        <f>F7+F9</f>
        <v>3081.67</v>
      </c>
      <c r="D41" s="23"/>
      <c r="E41" s="20"/>
      <c r="F41" s="20"/>
    </row>
    <row r="42" ht="16.1" customHeight="1" spans="1:6">
      <c r="A42" s="4"/>
      <c r="B42" s="4"/>
      <c r="C42" s="4"/>
      <c r="D42" s="5"/>
      <c r="E42" s="4"/>
      <c r="F42" s="4"/>
    </row>
    <row r="43" ht="16.85" customHeight="1" spans="1:6">
      <c r="A43" s="4"/>
      <c r="B43" s="4"/>
      <c r="C43" s="4"/>
      <c r="D43" s="5"/>
      <c r="E43" s="4"/>
      <c r="F43" s="4"/>
    </row>
    <row r="44" ht="32.95" customHeight="1" spans="1:6">
      <c r="A44" s="2" t="s">
        <v>68</v>
      </c>
      <c r="B44" s="2"/>
      <c r="C44" s="2"/>
      <c r="D44" s="3"/>
      <c r="E44" s="2"/>
      <c r="F44" s="2"/>
    </row>
    <row r="45" ht="16.85" customHeight="1" spans="1:6">
      <c r="A45" s="4" t="s">
        <v>117</v>
      </c>
      <c r="B45" s="4"/>
      <c r="C45" s="4"/>
      <c r="D45" s="5"/>
      <c r="E45" s="4" t="s">
        <v>70</v>
      </c>
      <c r="F45" s="4"/>
    </row>
    <row r="46" ht="32.95" customHeight="1" spans="1:6">
      <c r="A46" s="6" t="s">
        <v>21</v>
      </c>
      <c r="B46" s="6"/>
      <c r="C46" s="6"/>
      <c r="D46" s="7"/>
      <c r="E46" s="6"/>
      <c r="F46" s="6"/>
    </row>
    <row r="47" ht="16.85" customHeight="1" spans="1:6">
      <c r="A47" s="8" t="s">
        <v>71</v>
      </c>
      <c r="B47" s="9" t="s">
        <v>72</v>
      </c>
      <c r="C47" s="9" t="s">
        <v>7</v>
      </c>
      <c r="D47" s="10" t="s">
        <v>14</v>
      </c>
      <c r="E47" s="9" t="s">
        <v>73</v>
      </c>
      <c r="F47" s="11" t="s">
        <v>74</v>
      </c>
    </row>
    <row r="48" ht="16.1" customHeight="1" spans="1:6">
      <c r="A48" s="12" t="s">
        <v>87</v>
      </c>
      <c r="B48" s="13" t="s">
        <v>88</v>
      </c>
      <c r="C48" s="14"/>
      <c r="D48" s="15"/>
      <c r="E48" s="16"/>
      <c r="F48" s="17"/>
    </row>
    <row r="49" ht="16.85" customHeight="1" spans="1:6">
      <c r="A49" s="12" t="s">
        <v>89</v>
      </c>
      <c r="B49" s="13" t="s">
        <v>90</v>
      </c>
      <c r="C49" s="14"/>
      <c r="D49" s="15"/>
      <c r="E49" s="16"/>
      <c r="F49" s="17"/>
    </row>
    <row r="50" ht="16.1" customHeight="1" spans="1:6">
      <c r="A50" s="12" t="s">
        <v>79</v>
      </c>
      <c r="B50" s="13" t="s">
        <v>91</v>
      </c>
      <c r="C50" s="14" t="s">
        <v>92</v>
      </c>
      <c r="D50" s="15">
        <v>120.05</v>
      </c>
      <c r="E50" s="18">
        <f>ROUND(14*0.9,2)</f>
        <v>12.6</v>
      </c>
      <c r="F50" s="19">
        <f>ROUND(D50*E50,2)</f>
        <v>1512.63</v>
      </c>
    </row>
    <row r="51" ht="16.1" customHeight="1" spans="1:6">
      <c r="A51" s="12" t="s">
        <v>93</v>
      </c>
      <c r="B51" s="13" t="s">
        <v>94</v>
      </c>
      <c r="C51" s="14"/>
      <c r="D51" s="15"/>
      <c r="E51" s="18"/>
      <c r="F51" s="19"/>
    </row>
    <row r="52" ht="16.85" customHeight="1" spans="1:6">
      <c r="A52" s="12" t="s">
        <v>95</v>
      </c>
      <c r="B52" s="13" t="s">
        <v>96</v>
      </c>
      <c r="C52" s="14"/>
      <c r="D52" s="15"/>
      <c r="E52" s="18"/>
      <c r="F52" s="19"/>
    </row>
    <row r="53" ht="16.1" customHeight="1" spans="1:6">
      <c r="A53" s="12" t="s">
        <v>79</v>
      </c>
      <c r="B53" s="13" t="s">
        <v>97</v>
      </c>
      <c r="C53" s="14" t="s">
        <v>92</v>
      </c>
      <c r="D53" s="15">
        <v>60.025</v>
      </c>
      <c r="E53" s="18">
        <f>ROUND(4.57*0.9,2)</f>
        <v>4.11</v>
      </c>
      <c r="F53" s="19">
        <f>ROUND(D53*E53,2)</f>
        <v>246.7</v>
      </c>
    </row>
    <row r="54" ht="16.1" customHeight="1" spans="1:6">
      <c r="A54" s="12"/>
      <c r="B54" s="13"/>
      <c r="C54" s="14"/>
      <c r="D54" s="15"/>
      <c r="E54" s="16"/>
      <c r="F54" s="17"/>
    </row>
    <row r="55" ht="16.85" customHeight="1" spans="1:6">
      <c r="A55" s="12"/>
      <c r="B55" s="13"/>
      <c r="C55" s="14"/>
      <c r="D55" s="15"/>
      <c r="E55" s="16"/>
      <c r="F55" s="17"/>
    </row>
    <row r="56" ht="16.1" customHeight="1" spans="1:6">
      <c r="A56" s="12"/>
      <c r="B56" s="13"/>
      <c r="C56" s="14"/>
      <c r="D56" s="15"/>
      <c r="E56" s="16"/>
      <c r="F56" s="17"/>
    </row>
    <row r="57" ht="16.1" customHeight="1" spans="1:6">
      <c r="A57" s="12"/>
      <c r="B57" s="13"/>
      <c r="C57" s="14"/>
      <c r="D57" s="15"/>
      <c r="E57" s="16"/>
      <c r="F57" s="17"/>
    </row>
    <row r="58" ht="16.85" customHeight="1" spans="1:6">
      <c r="A58" s="12"/>
      <c r="B58" s="13"/>
      <c r="C58" s="14"/>
      <c r="D58" s="15"/>
      <c r="E58" s="16"/>
      <c r="F58" s="17"/>
    </row>
    <row r="59" ht="16.1" customHeight="1" spans="1:6">
      <c r="A59" s="12"/>
      <c r="B59" s="13"/>
      <c r="C59" s="14"/>
      <c r="D59" s="15"/>
      <c r="E59" s="16"/>
      <c r="F59" s="17"/>
    </row>
    <row r="60" ht="16.1" customHeight="1" spans="1:6">
      <c r="A60" s="12"/>
      <c r="B60" s="13"/>
      <c r="C60" s="14"/>
      <c r="D60" s="15"/>
      <c r="E60" s="16"/>
      <c r="F60" s="17"/>
    </row>
    <row r="61" ht="16.85" customHeight="1" spans="1:6">
      <c r="A61" s="12"/>
      <c r="B61" s="13"/>
      <c r="C61" s="14"/>
      <c r="D61" s="15"/>
      <c r="E61" s="16"/>
      <c r="F61" s="17"/>
    </row>
    <row r="62" ht="16.1" customHeight="1" spans="1:6">
      <c r="A62" s="12"/>
      <c r="B62" s="13"/>
      <c r="C62" s="14"/>
      <c r="D62" s="15"/>
      <c r="E62" s="16"/>
      <c r="F62" s="17"/>
    </row>
    <row r="63" ht="16.1" customHeight="1" spans="1:6">
      <c r="A63" s="12"/>
      <c r="B63" s="13"/>
      <c r="C63" s="14"/>
      <c r="D63" s="15"/>
      <c r="E63" s="16"/>
      <c r="F63" s="17"/>
    </row>
    <row r="64" ht="16.85" customHeight="1" spans="1:6">
      <c r="A64" s="12"/>
      <c r="B64" s="13"/>
      <c r="C64" s="14"/>
      <c r="D64" s="15"/>
      <c r="E64" s="16"/>
      <c r="F64" s="17"/>
    </row>
    <row r="65" ht="16.1" customHeight="1" spans="1:6">
      <c r="A65" s="12"/>
      <c r="B65" s="13"/>
      <c r="C65" s="14"/>
      <c r="D65" s="15"/>
      <c r="E65" s="16"/>
      <c r="F65" s="17"/>
    </row>
    <row r="66" ht="16.1" customHeight="1" spans="1:6">
      <c r="A66" s="12"/>
      <c r="B66" s="13"/>
      <c r="C66" s="14"/>
      <c r="D66" s="15"/>
      <c r="E66" s="16"/>
      <c r="F66" s="17"/>
    </row>
    <row r="67" ht="16.85" customHeight="1" spans="1:6">
      <c r="A67" s="12"/>
      <c r="B67" s="13"/>
      <c r="C67" s="14"/>
      <c r="D67" s="15"/>
      <c r="E67" s="16"/>
      <c r="F67" s="17"/>
    </row>
    <row r="68" ht="16.1" customHeight="1" spans="1:6">
      <c r="A68" s="12"/>
      <c r="B68" s="13"/>
      <c r="C68" s="14"/>
      <c r="D68" s="15"/>
      <c r="E68" s="16"/>
      <c r="F68" s="17"/>
    </row>
    <row r="69" ht="16.85" customHeight="1" spans="1:6">
      <c r="A69" s="12"/>
      <c r="B69" s="13"/>
      <c r="C69" s="14"/>
      <c r="D69" s="15"/>
      <c r="E69" s="16"/>
      <c r="F69" s="17"/>
    </row>
    <row r="70" ht="16.1" customHeight="1" spans="1:6">
      <c r="A70" s="12"/>
      <c r="B70" s="13"/>
      <c r="C70" s="14"/>
      <c r="D70" s="15"/>
      <c r="E70" s="16"/>
      <c r="F70" s="17"/>
    </row>
    <row r="71" ht="16.1" customHeight="1" spans="1:6">
      <c r="A71" s="12"/>
      <c r="B71" s="13"/>
      <c r="C71" s="14"/>
      <c r="D71" s="15"/>
      <c r="E71" s="16"/>
      <c r="F71" s="17"/>
    </row>
    <row r="72" ht="16.85" customHeight="1" spans="1:6">
      <c r="A72" s="12"/>
      <c r="B72" s="13"/>
      <c r="C72" s="14"/>
      <c r="D72" s="15"/>
      <c r="E72" s="16"/>
      <c r="F72" s="17"/>
    </row>
    <row r="73" ht="16.1" customHeight="1" spans="1:6">
      <c r="A73" s="12"/>
      <c r="B73" s="13"/>
      <c r="C73" s="14"/>
      <c r="D73" s="15"/>
      <c r="E73" s="16"/>
      <c r="F73" s="17"/>
    </row>
    <row r="74" ht="16.1" customHeight="1" spans="1:6">
      <c r="A74" s="12"/>
      <c r="B74" s="13"/>
      <c r="C74" s="14"/>
      <c r="D74" s="15"/>
      <c r="E74" s="16"/>
      <c r="F74" s="17"/>
    </row>
    <row r="75" ht="16.85" customHeight="1" spans="1:6">
      <c r="A75" s="12"/>
      <c r="B75" s="13"/>
      <c r="C75" s="14"/>
      <c r="D75" s="15"/>
      <c r="E75" s="16"/>
      <c r="F75" s="17"/>
    </row>
    <row r="76" ht="16.1" customHeight="1" spans="1:6">
      <c r="A76" s="12"/>
      <c r="B76" s="13"/>
      <c r="C76" s="14"/>
      <c r="D76" s="15"/>
      <c r="E76" s="16"/>
      <c r="F76" s="17"/>
    </row>
    <row r="77" ht="16.1" customHeight="1" spans="1:6">
      <c r="A77" s="12"/>
      <c r="B77" s="13"/>
      <c r="C77" s="14"/>
      <c r="D77" s="15"/>
      <c r="E77" s="16"/>
      <c r="F77" s="17"/>
    </row>
    <row r="78" ht="16.85" customHeight="1" spans="1:6">
      <c r="A78" s="12"/>
      <c r="B78" s="13"/>
      <c r="C78" s="14"/>
      <c r="D78" s="15"/>
      <c r="E78" s="16"/>
      <c r="F78" s="17"/>
    </row>
    <row r="79" ht="16.1" customHeight="1" spans="1:6">
      <c r="A79" s="12"/>
      <c r="B79" s="13"/>
      <c r="C79" s="14"/>
      <c r="D79" s="15"/>
      <c r="E79" s="16"/>
      <c r="F79" s="17"/>
    </row>
    <row r="80" ht="16.1" customHeight="1" spans="1:6">
      <c r="A80" s="12"/>
      <c r="B80" s="13"/>
      <c r="C80" s="14"/>
      <c r="D80" s="15"/>
      <c r="E80" s="16"/>
      <c r="F80" s="17"/>
    </row>
    <row r="81" ht="16.85" customHeight="1" spans="1:6">
      <c r="A81" s="12"/>
      <c r="B81" s="13"/>
      <c r="C81" s="14"/>
      <c r="D81" s="15"/>
      <c r="E81" s="16"/>
      <c r="F81" s="17"/>
    </row>
    <row r="82" ht="16.1" customHeight="1" spans="1:6">
      <c r="A82" s="12"/>
      <c r="B82" s="13"/>
      <c r="C82" s="14"/>
      <c r="D82" s="15"/>
      <c r="E82" s="16"/>
      <c r="F82" s="17"/>
    </row>
    <row r="83" ht="16.1" customHeight="1" spans="1:6">
      <c r="A83" s="12"/>
      <c r="B83" s="13"/>
      <c r="C83" s="14"/>
      <c r="D83" s="15"/>
      <c r="E83" s="16"/>
      <c r="F83" s="17"/>
    </row>
    <row r="84" ht="32.95" customHeight="1" spans="1:6">
      <c r="A84" s="20"/>
      <c r="B84" s="21" t="s">
        <v>98</v>
      </c>
      <c r="C84" s="35">
        <f>F50+F53</f>
        <v>1759.33</v>
      </c>
      <c r="D84" s="23"/>
      <c r="E84" s="20"/>
      <c r="F84" s="20"/>
    </row>
    <row r="85" ht="16.1" customHeight="1" spans="1:6">
      <c r="A85" s="4"/>
      <c r="B85" s="4"/>
      <c r="C85" s="4"/>
      <c r="D85" s="5"/>
      <c r="E85" s="4"/>
      <c r="F85" s="4"/>
    </row>
    <row r="86" ht="16.85" customHeight="1" spans="1:6">
      <c r="A86" s="4"/>
      <c r="B86" s="4"/>
      <c r="C86" s="4"/>
      <c r="D86" s="5"/>
      <c r="E86" s="4"/>
      <c r="F86" s="4"/>
    </row>
    <row r="87" ht="32.95" customHeight="1" spans="1:6">
      <c r="A87" s="2" t="s">
        <v>68</v>
      </c>
      <c r="B87" s="2"/>
      <c r="C87" s="2"/>
      <c r="D87" s="3"/>
      <c r="E87" s="2"/>
      <c r="F87" s="2"/>
    </row>
    <row r="88" ht="16.85" customHeight="1" spans="1:6">
      <c r="A88" s="4" t="s">
        <v>117</v>
      </c>
      <c r="B88" s="4"/>
      <c r="C88" s="4"/>
      <c r="D88" s="5"/>
      <c r="E88" s="4" t="s">
        <v>70</v>
      </c>
      <c r="F88" s="4"/>
    </row>
    <row r="89" ht="32.95" customHeight="1" spans="1:6">
      <c r="A89" s="6" t="s">
        <v>23</v>
      </c>
      <c r="B89" s="6"/>
      <c r="C89" s="6"/>
      <c r="D89" s="7"/>
      <c r="E89" s="6"/>
      <c r="F89" s="6"/>
    </row>
    <row r="90" ht="16.85" customHeight="1" spans="1:6">
      <c r="A90" s="8" t="s">
        <v>71</v>
      </c>
      <c r="B90" s="9" t="s">
        <v>72</v>
      </c>
      <c r="C90" s="9" t="s">
        <v>7</v>
      </c>
      <c r="D90" s="10" t="s">
        <v>14</v>
      </c>
      <c r="E90" s="9" t="s">
        <v>73</v>
      </c>
      <c r="F90" s="11" t="s">
        <v>74</v>
      </c>
    </row>
    <row r="91" ht="16.1" customHeight="1" spans="1:6">
      <c r="A91" s="12" t="s">
        <v>99</v>
      </c>
      <c r="B91" s="13" t="s">
        <v>100</v>
      </c>
      <c r="C91" s="14"/>
      <c r="D91" s="15"/>
      <c r="E91" s="16"/>
      <c r="F91" s="17"/>
    </row>
    <row r="92" ht="16.85" customHeight="1" spans="1:6">
      <c r="A92" s="12" t="s">
        <v>101</v>
      </c>
      <c r="B92" s="13" t="s">
        <v>102</v>
      </c>
      <c r="C92" s="14"/>
      <c r="D92" s="15"/>
      <c r="E92" s="16"/>
      <c r="F92" s="17"/>
    </row>
    <row r="93" ht="16.1" customHeight="1" spans="1:6">
      <c r="A93" s="12" t="s">
        <v>79</v>
      </c>
      <c r="B93" s="13" t="s">
        <v>103</v>
      </c>
      <c r="C93" s="14" t="s">
        <v>104</v>
      </c>
      <c r="D93" s="15">
        <v>1282.88</v>
      </c>
      <c r="E93" s="18">
        <f>ROUND(12.54*0.9,2)</f>
        <v>11.29</v>
      </c>
      <c r="F93" s="19">
        <f t="shared" ref="F93:F98" si="0">ROUND(D93*E93,2)</f>
        <v>14483.72</v>
      </c>
    </row>
    <row r="94" ht="16.1" customHeight="1" spans="1:6">
      <c r="A94" s="12" t="s">
        <v>105</v>
      </c>
      <c r="B94" s="13" t="s">
        <v>106</v>
      </c>
      <c r="C94" s="14"/>
      <c r="D94" s="15"/>
      <c r="E94" s="18"/>
      <c r="F94" s="19"/>
    </row>
    <row r="95" ht="16.85" customHeight="1" spans="1:6">
      <c r="A95" s="12" t="s">
        <v>107</v>
      </c>
      <c r="B95" s="13" t="s">
        <v>106</v>
      </c>
      <c r="C95" s="14"/>
      <c r="D95" s="15"/>
      <c r="E95" s="18"/>
      <c r="F95" s="19"/>
    </row>
    <row r="96" ht="16.1" customHeight="1" spans="1:6">
      <c r="A96" s="12" t="s">
        <v>79</v>
      </c>
      <c r="B96" s="13" t="s">
        <v>108</v>
      </c>
      <c r="C96" s="14" t="s">
        <v>104</v>
      </c>
      <c r="D96" s="15">
        <v>1282.88</v>
      </c>
      <c r="E96" s="18">
        <f>ROUND(127.56*0.9,2)</f>
        <v>114.8</v>
      </c>
      <c r="F96" s="19">
        <f t="shared" si="0"/>
        <v>147274.62</v>
      </c>
    </row>
    <row r="97" ht="16.1" customHeight="1" spans="1:6">
      <c r="A97" s="12" t="s">
        <v>109</v>
      </c>
      <c r="B97" s="13" t="s">
        <v>110</v>
      </c>
      <c r="C97" s="14"/>
      <c r="D97" s="15"/>
      <c r="E97" s="18"/>
      <c r="F97" s="19"/>
    </row>
    <row r="98" ht="16.85" customHeight="1" spans="1:6">
      <c r="A98" s="12" t="s">
        <v>79</v>
      </c>
      <c r="B98" s="13" t="s">
        <v>111</v>
      </c>
      <c r="C98" s="14" t="s">
        <v>112</v>
      </c>
      <c r="D98" s="15">
        <v>43.56</v>
      </c>
      <c r="E98" s="18">
        <f>ROUND(4.81*0.9,2)</f>
        <v>4.33</v>
      </c>
      <c r="F98" s="19">
        <f t="shared" si="0"/>
        <v>188.61</v>
      </c>
    </row>
    <row r="99" ht="16.1" customHeight="1" spans="1:6">
      <c r="A99" s="12"/>
      <c r="B99" s="13"/>
      <c r="C99" s="14"/>
      <c r="D99" s="15"/>
      <c r="E99" s="16"/>
      <c r="F99" s="17"/>
    </row>
    <row r="100" ht="16.1" customHeight="1" spans="1:6">
      <c r="A100" s="12"/>
      <c r="B100" s="13"/>
      <c r="C100" s="14"/>
      <c r="D100" s="15"/>
      <c r="E100" s="16"/>
      <c r="F100" s="17"/>
    </row>
    <row r="101" ht="16.85" customHeight="1" spans="1:6">
      <c r="A101" s="12"/>
      <c r="B101" s="13"/>
      <c r="C101" s="14"/>
      <c r="D101" s="15"/>
      <c r="E101" s="16"/>
      <c r="F101" s="17"/>
    </row>
    <row r="102" ht="16.1" customHeight="1" spans="1:6">
      <c r="A102" s="12"/>
      <c r="B102" s="13"/>
      <c r="C102" s="14"/>
      <c r="D102" s="15"/>
      <c r="E102" s="16"/>
      <c r="F102" s="17"/>
    </row>
    <row r="103" ht="16.1" customHeight="1" spans="1:6">
      <c r="A103" s="12"/>
      <c r="B103" s="13"/>
      <c r="C103" s="14"/>
      <c r="D103" s="15"/>
      <c r="E103" s="16"/>
      <c r="F103" s="17"/>
    </row>
    <row r="104" ht="16.85" customHeight="1" spans="1:6">
      <c r="A104" s="12"/>
      <c r="B104" s="13"/>
      <c r="C104" s="14"/>
      <c r="D104" s="15"/>
      <c r="E104" s="16"/>
      <c r="F104" s="17"/>
    </row>
    <row r="105" ht="16.1" customHeight="1" spans="1:6">
      <c r="A105" s="12"/>
      <c r="B105" s="13"/>
      <c r="C105" s="14"/>
      <c r="D105" s="15"/>
      <c r="E105" s="16"/>
      <c r="F105" s="17"/>
    </row>
    <row r="106" ht="16.1" customHeight="1" spans="1:6">
      <c r="A106" s="12"/>
      <c r="B106" s="13"/>
      <c r="C106" s="14"/>
      <c r="D106" s="15"/>
      <c r="E106" s="16"/>
      <c r="F106" s="17"/>
    </row>
    <row r="107" ht="16.85" customHeight="1" spans="1:6">
      <c r="A107" s="12"/>
      <c r="B107" s="13"/>
      <c r="C107" s="14"/>
      <c r="D107" s="15"/>
      <c r="E107" s="16"/>
      <c r="F107" s="17"/>
    </row>
    <row r="108" ht="16.1" customHeight="1" spans="1:6">
      <c r="A108" s="12"/>
      <c r="B108" s="13"/>
      <c r="C108" s="14"/>
      <c r="D108" s="15"/>
      <c r="E108" s="16"/>
      <c r="F108" s="17"/>
    </row>
    <row r="109" ht="16.1" customHeight="1" spans="1:6">
      <c r="A109" s="12"/>
      <c r="B109" s="13"/>
      <c r="C109" s="14"/>
      <c r="D109" s="15"/>
      <c r="E109" s="16"/>
      <c r="F109" s="17"/>
    </row>
    <row r="110" ht="16.85" customHeight="1" spans="1:6">
      <c r="A110" s="12"/>
      <c r="B110" s="13"/>
      <c r="C110" s="14"/>
      <c r="D110" s="15"/>
      <c r="E110" s="16"/>
      <c r="F110" s="17"/>
    </row>
    <row r="111" ht="16.1" customHeight="1" spans="1:6">
      <c r="A111" s="12"/>
      <c r="B111" s="13"/>
      <c r="C111" s="14"/>
      <c r="D111" s="15"/>
      <c r="E111" s="16"/>
      <c r="F111" s="17"/>
    </row>
    <row r="112" ht="16.85" customHeight="1" spans="1:6">
      <c r="A112" s="12"/>
      <c r="B112" s="13"/>
      <c r="C112" s="14"/>
      <c r="D112" s="15"/>
      <c r="E112" s="16"/>
      <c r="F112" s="17"/>
    </row>
    <row r="113" ht="16.1" customHeight="1" spans="1:6">
      <c r="A113" s="12"/>
      <c r="B113" s="13"/>
      <c r="C113" s="14"/>
      <c r="D113" s="15"/>
      <c r="E113" s="16"/>
      <c r="F113" s="17"/>
    </row>
    <row r="114" ht="16.1" customHeight="1" spans="1:6">
      <c r="A114" s="12"/>
      <c r="B114" s="13"/>
      <c r="C114" s="14"/>
      <c r="D114" s="15"/>
      <c r="E114" s="16"/>
      <c r="F114" s="17"/>
    </row>
    <row r="115" ht="16.85" customHeight="1" spans="1:6">
      <c r="A115" s="12"/>
      <c r="B115" s="13"/>
      <c r="C115" s="14"/>
      <c r="D115" s="15"/>
      <c r="E115" s="16"/>
      <c r="F115" s="17"/>
    </row>
    <row r="116" ht="16.1" customHeight="1" spans="1:6">
      <c r="A116" s="12"/>
      <c r="B116" s="13"/>
      <c r="C116" s="14"/>
      <c r="D116" s="15"/>
      <c r="E116" s="16"/>
      <c r="F116" s="17"/>
    </row>
    <row r="117" ht="16.1" customHeight="1" spans="1:6">
      <c r="A117" s="12"/>
      <c r="B117" s="13"/>
      <c r="C117" s="14"/>
      <c r="D117" s="15"/>
      <c r="E117" s="16"/>
      <c r="F117" s="17"/>
    </row>
    <row r="118" ht="16.85" customHeight="1" spans="1:6">
      <c r="A118" s="12"/>
      <c r="B118" s="13"/>
      <c r="C118" s="14"/>
      <c r="D118" s="15"/>
      <c r="E118" s="16"/>
      <c r="F118" s="17"/>
    </row>
    <row r="119" ht="16.1" customHeight="1" spans="1:6">
      <c r="A119" s="12"/>
      <c r="B119" s="13"/>
      <c r="C119" s="14"/>
      <c r="D119" s="15"/>
      <c r="E119" s="16"/>
      <c r="F119" s="17"/>
    </row>
    <row r="120" ht="16.1" customHeight="1" spans="1:6">
      <c r="A120" s="12"/>
      <c r="B120" s="13"/>
      <c r="C120" s="14"/>
      <c r="D120" s="15"/>
      <c r="E120" s="16"/>
      <c r="F120" s="17"/>
    </row>
    <row r="121" ht="16.85" customHeight="1" spans="1:6">
      <c r="A121" s="12"/>
      <c r="B121" s="13"/>
      <c r="C121" s="14"/>
      <c r="D121" s="15"/>
      <c r="E121" s="16"/>
      <c r="F121" s="17"/>
    </row>
    <row r="122" ht="16.1" customHeight="1" spans="1:6">
      <c r="A122" s="12"/>
      <c r="B122" s="13"/>
      <c r="C122" s="14"/>
      <c r="D122" s="15"/>
      <c r="E122" s="16"/>
      <c r="F122" s="17"/>
    </row>
    <row r="123" ht="16.1" customHeight="1" spans="1:6">
      <c r="A123" s="12"/>
      <c r="B123" s="13"/>
      <c r="C123" s="14"/>
      <c r="D123" s="15"/>
      <c r="E123" s="16"/>
      <c r="F123" s="17"/>
    </row>
    <row r="124" ht="16.85" customHeight="1" spans="1:6">
      <c r="A124" s="12"/>
      <c r="B124" s="13"/>
      <c r="C124" s="14"/>
      <c r="D124" s="15"/>
      <c r="E124" s="16"/>
      <c r="F124" s="17"/>
    </row>
    <row r="125" ht="16.1" customHeight="1" spans="1:6">
      <c r="A125" s="12"/>
      <c r="B125" s="13"/>
      <c r="C125" s="14"/>
      <c r="D125" s="15"/>
      <c r="E125" s="16"/>
      <c r="F125" s="17"/>
    </row>
    <row r="126" ht="16.1" customHeight="1" spans="1:6">
      <c r="A126" s="12"/>
      <c r="B126" s="13"/>
      <c r="C126" s="14"/>
      <c r="D126" s="15"/>
      <c r="E126" s="16"/>
      <c r="F126" s="17"/>
    </row>
    <row r="127" ht="32.95" customHeight="1" spans="1:6">
      <c r="A127" s="20"/>
      <c r="B127" s="21" t="s">
        <v>113</v>
      </c>
      <c r="C127" s="22">
        <f>F93+F96+F98</f>
        <v>161946.95</v>
      </c>
      <c r="D127" s="23"/>
      <c r="E127" s="20"/>
      <c r="F127" s="20"/>
    </row>
    <row r="128" ht="16.1" customHeight="1" spans="1:6">
      <c r="A128" s="4"/>
      <c r="B128" s="4"/>
      <c r="C128" s="4"/>
      <c r="D128" s="5"/>
      <c r="E128" s="4"/>
      <c r="F128" s="4"/>
    </row>
    <row r="129" ht="16.85" customHeight="1" spans="1:6">
      <c r="A129" s="4"/>
      <c r="B129" s="4"/>
      <c r="C129" s="4"/>
      <c r="D129" s="5"/>
      <c r="E129" s="4"/>
      <c r="F129" s="4"/>
    </row>
  </sheetData>
  <mergeCells count="24">
    <mergeCell ref="A1:F1"/>
    <mergeCell ref="A2:D2"/>
    <mergeCell ref="E2:F2"/>
    <mergeCell ref="A3:F3"/>
    <mergeCell ref="C41:D41"/>
    <mergeCell ref="E41:F41"/>
    <mergeCell ref="A42:F42"/>
    <mergeCell ref="A43:F43"/>
    <mergeCell ref="A44:F44"/>
    <mergeCell ref="A45:D45"/>
    <mergeCell ref="E45:F45"/>
    <mergeCell ref="A46:F46"/>
    <mergeCell ref="C84:D84"/>
    <mergeCell ref="E84:F84"/>
    <mergeCell ref="A85:F85"/>
    <mergeCell ref="A86:F86"/>
    <mergeCell ref="A87:F87"/>
    <mergeCell ref="A88:D88"/>
    <mergeCell ref="E88:F88"/>
    <mergeCell ref="A89:F89"/>
    <mergeCell ref="C127:D127"/>
    <mergeCell ref="E127:F127"/>
    <mergeCell ref="A128:F128"/>
    <mergeCell ref="A129:F129"/>
  </mergeCells>
  <pageMargins left="0.98" right="0.12" top="0.315" bottom="0.315" header="0" footer="0"/>
  <pageSetup paperSize="9" fitToWidth="0" fitToHeight="0" orientation="portrait"/>
  <headerFooter alignWithMargins="0"/>
  <rowBreaks count="3" manualBreakCount="3">
    <brk id="43" max="16383" man="1"/>
    <brk id="86" max="16383" man="1"/>
    <brk id="12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view="pageBreakPreview" zoomScaleNormal="100" workbookViewId="0">
      <selection activeCell="A2" sqref="A2:C2"/>
    </sheetView>
  </sheetViews>
  <sheetFormatPr defaultColWidth="9" defaultRowHeight="14.2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</cols>
  <sheetData>
    <row r="1" ht="32.95" customHeight="1" spans="1:5">
      <c r="A1" s="2" t="s">
        <v>43</v>
      </c>
      <c r="B1" s="2"/>
      <c r="C1" s="2"/>
      <c r="D1" s="2"/>
      <c r="E1" s="2"/>
    </row>
    <row r="2" ht="16.85" customHeight="1" spans="1:3">
      <c r="A2" s="4" t="s">
        <v>118</v>
      </c>
      <c r="B2" s="4"/>
      <c r="C2" s="4"/>
    </row>
    <row r="3" ht="27.85" customHeight="1" spans="1:5">
      <c r="A3" s="25" t="s">
        <v>45</v>
      </c>
      <c r="B3" s="26" t="s">
        <v>46</v>
      </c>
      <c r="C3" s="26" t="s">
        <v>47</v>
      </c>
      <c r="D3" s="26"/>
      <c r="E3" s="27" t="s">
        <v>48</v>
      </c>
    </row>
    <row r="4" ht="28.55" customHeight="1" spans="1:5">
      <c r="A4" s="28" t="s">
        <v>49</v>
      </c>
      <c r="B4" s="29" t="s">
        <v>50</v>
      </c>
      <c r="C4" s="29" t="s">
        <v>19</v>
      </c>
      <c r="D4" s="29"/>
      <c r="E4" s="30">
        <f>'龙湾村 工程量清单表(2位小数)'!C41</f>
        <v>2132.64</v>
      </c>
    </row>
    <row r="5" ht="27.85" customHeight="1" spans="1:5">
      <c r="A5" s="28" t="s">
        <v>51</v>
      </c>
      <c r="B5" s="29" t="s">
        <v>52</v>
      </c>
      <c r="C5" s="29" t="s">
        <v>21</v>
      </c>
      <c r="D5" s="29"/>
      <c r="E5" s="30">
        <f>'龙湾村 工程量清单表(2位小数)'!C84</f>
        <v>1179.73</v>
      </c>
    </row>
    <row r="6" ht="28.55" customHeight="1" spans="1:5">
      <c r="A6" s="28" t="s">
        <v>53</v>
      </c>
      <c r="B6" s="29" t="s">
        <v>54</v>
      </c>
      <c r="C6" s="29" t="s">
        <v>23</v>
      </c>
      <c r="D6" s="29"/>
      <c r="E6" s="30">
        <f>'龙湾村 工程量清单表(2位小数)'!C127</f>
        <v>112078.35</v>
      </c>
    </row>
    <row r="7" ht="28.55" customHeight="1" spans="1:5">
      <c r="A7" s="28" t="s">
        <v>55</v>
      </c>
      <c r="B7" s="29" t="s">
        <v>56</v>
      </c>
      <c r="C7" s="29" t="s">
        <v>25</v>
      </c>
      <c r="D7" s="29"/>
      <c r="E7" s="30"/>
    </row>
    <row r="8" ht="28.55" customHeight="1" spans="1:5">
      <c r="A8" s="28" t="s">
        <v>57</v>
      </c>
      <c r="B8" s="29" t="s">
        <v>58</v>
      </c>
      <c r="C8" s="29" t="s">
        <v>26</v>
      </c>
      <c r="D8" s="29"/>
      <c r="E8" s="30"/>
    </row>
    <row r="9" ht="27.85" customHeight="1" spans="1:5">
      <c r="A9" s="28" t="s">
        <v>59</v>
      </c>
      <c r="B9" s="28" t="s">
        <v>60</v>
      </c>
      <c r="C9" s="28"/>
      <c r="D9" s="28"/>
      <c r="E9" s="30">
        <f>E4+E5+E6</f>
        <v>115390.72</v>
      </c>
    </row>
    <row r="10" ht="27.85" customHeight="1" spans="1:5">
      <c r="A10" s="28" t="s">
        <v>61</v>
      </c>
      <c r="B10" s="31" t="s">
        <v>27</v>
      </c>
      <c r="C10" s="31"/>
      <c r="D10" s="31"/>
      <c r="E10" s="30"/>
    </row>
    <row r="11" ht="27.85" customHeight="1" spans="1:5">
      <c r="A11" s="28" t="s">
        <v>62</v>
      </c>
      <c r="B11" s="32" t="s">
        <v>63</v>
      </c>
      <c r="C11" s="32"/>
      <c r="D11" s="32"/>
      <c r="E11" s="30">
        <f>E9</f>
        <v>115390.72</v>
      </c>
    </row>
    <row r="12" ht="27.1" customHeight="1" spans="1:5">
      <c r="A12" s="28" t="s">
        <v>64</v>
      </c>
      <c r="B12" s="31" t="s">
        <v>29</v>
      </c>
      <c r="C12" s="31"/>
      <c r="D12" s="31"/>
      <c r="E12" s="30"/>
    </row>
    <row r="13" ht="27.85" customHeight="1" spans="1:5">
      <c r="A13" s="28" t="s">
        <v>65</v>
      </c>
      <c r="B13" s="31" t="s">
        <v>33</v>
      </c>
      <c r="C13" s="31"/>
      <c r="D13" s="31"/>
      <c r="E13" s="30"/>
    </row>
    <row r="14" ht="27.85" customHeight="1" spans="1:5">
      <c r="A14" s="20" t="s">
        <v>66</v>
      </c>
      <c r="B14" s="33" t="s">
        <v>67</v>
      </c>
      <c r="C14" s="33"/>
      <c r="D14" s="33"/>
      <c r="E14" s="34">
        <f>E11</f>
        <v>115390.72</v>
      </c>
    </row>
  </sheetData>
  <mergeCells count="14">
    <mergeCell ref="A1:E1"/>
    <mergeCell ref="A2:C2"/>
    <mergeCell ref="C3:D3"/>
    <mergeCell ref="C4:D4"/>
    <mergeCell ref="C5:D5"/>
    <mergeCell ref="C6:D6"/>
    <mergeCell ref="C7:D7"/>
    <mergeCell ref="C8:D8"/>
    <mergeCell ref="B9:D9"/>
    <mergeCell ref="B10:D10"/>
    <mergeCell ref="B11:D11"/>
    <mergeCell ref="B12:D12"/>
    <mergeCell ref="B13:D13"/>
    <mergeCell ref="B14:D14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9"/>
  <sheetViews>
    <sheetView view="pageBreakPreview" zoomScaleNormal="100" topLeftCell="A83" workbookViewId="0">
      <selection activeCell="D93" sqref="D93"/>
    </sheetView>
  </sheetViews>
  <sheetFormatPr defaultColWidth="9" defaultRowHeight="14.25" outlineLevelCol="5"/>
  <cols>
    <col min="1" max="1" width="8.125" customWidth="1"/>
    <col min="2" max="2" width="35.1166666666667" customWidth="1"/>
    <col min="3" max="3" width="8.125" customWidth="1"/>
    <col min="4" max="4" width="9.75" style="1" customWidth="1"/>
    <col min="5" max="5" width="9.75" customWidth="1"/>
    <col min="6" max="6" width="10.625" customWidth="1"/>
    <col min="7" max="7" width="20" customWidth="1"/>
  </cols>
  <sheetData>
    <row r="1" ht="32.95" customHeight="1" spans="1:6">
      <c r="A1" s="2" t="s">
        <v>68</v>
      </c>
      <c r="B1" s="2"/>
      <c r="C1" s="2"/>
      <c r="D1" s="3"/>
      <c r="E1" s="2"/>
      <c r="F1" s="2"/>
    </row>
    <row r="2" ht="16.85" customHeight="1" spans="1:6">
      <c r="A2" s="4" t="s">
        <v>119</v>
      </c>
      <c r="B2" s="4"/>
      <c r="C2" s="4"/>
      <c r="D2" s="5"/>
      <c r="E2" s="4" t="s">
        <v>70</v>
      </c>
      <c r="F2" s="4"/>
    </row>
    <row r="3" ht="32.95" customHeight="1" spans="1:6">
      <c r="A3" s="6" t="s">
        <v>19</v>
      </c>
      <c r="B3" s="6"/>
      <c r="C3" s="6"/>
      <c r="D3" s="7"/>
      <c r="E3" s="6"/>
      <c r="F3" s="6"/>
    </row>
    <row r="4" ht="16.85" customHeight="1" spans="1:6">
      <c r="A4" s="8" t="s">
        <v>71</v>
      </c>
      <c r="B4" s="9" t="s">
        <v>72</v>
      </c>
      <c r="C4" s="9" t="s">
        <v>7</v>
      </c>
      <c r="D4" s="10" t="s">
        <v>14</v>
      </c>
      <c r="E4" s="9" t="s">
        <v>73</v>
      </c>
      <c r="F4" s="11" t="s">
        <v>74</v>
      </c>
    </row>
    <row r="5" ht="16.1" customHeight="1" spans="1:6">
      <c r="A5" s="12" t="s">
        <v>75</v>
      </c>
      <c r="B5" s="13" t="s">
        <v>76</v>
      </c>
      <c r="C5" s="14"/>
      <c r="D5" s="15"/>
      <c r="E5" s="16"/>
      <c r="F5" s="17"/>
    </row>
    <row r="6" ht="16.85" customHeight="1" spans="1:6">
      <c r="A6" s="12" t="s">
        <v>77</v>
      </c>
      <c r="B6" s="13" t="s">
        <v>78</v>
      </c>
      <c r="C6" s="14"/>
      <c r="D6" s="15"/>
      <c r="E6" s="16"/>
      <c r="F6" s="17"/>
    </row>
    <row r="7" ht="16.1" customHeight="1" spans="1:6">
      <c r="A7" s="12" t="s">
        <v>79</v>
      </c>
      <c r="B7" s="13" t="s">
        <v>80</v>
      </c>
      <c r="C7" s="14" t="s">
        <v>81</v>
      </c>
      <c r="D7" s="15">
        <v>1</v>
      </c>
      <c r="E7" s="18">
        <f>ROUND(SUM(C84+C127-F50)*0.4%,2)</f>
        <v>448.98</v>
      </c>
      <c r="F7" s="19">
        <f>D7*E7</f>
        <v>448.98</v>
      </c>
    </row>
    <row r="8" ht="16.1" customHeight="1" spans="1:6">
      <c r="A8" s="12" t="s">
        <v>82</v>
      </c>
      <c r="B8" s="13" t="s">
        <v>83</v>
      </c>
      <c r="C8" s="14"/>
      <c r="D8" s="15"/>
      <c r="E8" s="18"/>
      <c r="F8" s="19"/>
    </row>
    <row r="9" ht="16.85" customHeight="1" spans="1:6">
      <c r="A9" s="12" t="s">
        <v>84</v>
      </c>
      <c r="B9" s="13" t="s">
        <v>85</v>
      </c>
      <c r="C9" s="14" t="s">
        <v>81</v>
      </c>
      <c r="D9" s="15">
        <v>1</v>
      </c>
      <c r="E9" s="18">
        <f>ROUND(SUM(C84+C127-F50)*1.5%,2)</f>
        <v>1683.66</v>
      </c>
      <c r="F9" s="19">
        <f>D9*E9</f>
        <v>1683.66</v>
      </c>
    </row>
    <row r="10" ht="16.1" customHeight="1" spans="1:6">
      <c r="A10" s="12"/>
      <c r="B10" s="13"/>
      <c r="C10" s="14"/>
      <c r="D10" s="15"/>
      <c r="E10" s="16"/>
      <c r="F10" s="17"/>
    </row>
    <row r="11" ht="16.1" customHeight="1" spans="1:6">
      <c r="A11" s="12"/>
      <c r="B11" s="13"/>
      <c r="C11" s="14"/>
      <c r="D11" s="15"/>
      <c r="E11" s="16"/>
      <c r="F11" s="17"/>
    </row>
    <row r="12" ht="16.85" customHeight="1" spans="1:6">
      <c r="A12" s="12"/>
      <c r="B12" s="13"/>
      <c r="C12" s="14"/>
      <c r="D12" s="15"/>
      <c r="E12" s="16"/>
      <c r="F12" s="17"/>
    </row>
    <row r="13" ht="16.1" customHeight="1" spans="1:6">
      <c r="A13" s="12"/>
      <c r="B13" s="13"/>
      <c r="C13" s="14"/>
      <c r="D13" s="15"/>
      <c r="E13" s="16"/>
      <c r="F13" s="17"/>
    </row>
    <row r="14" ht="16.1" customHeight="1" spans="1:6">
      <c r="A14" s="12"/>
      <c r="B14" s="13"/>
      <c r="C14" s="14"/>
      <c r="D14" s="15"/>
      <c r="E14" s="16"/>
      <c r="F14" s="17"/>
    </row>
    <row r="15" ht="16.85" customHeight="1" spans="1:6">
      <c r="A15" s="12"/>
      <c r="B15" s="13"/>
      <c r="C15" s="14"/>
      <c r="D15" s="15"/>
      <c r="E15" s="16"/>
      <c r="F15" s="17"/>
    </row>
    <row r="16" ht="16.1" customHeight="1" spans="1:6">
      <c r="A16" s="12"/>
      <c r="B16" s="13"/>
      <c r="C16" s="14"/>
      <c r="D16" s="15"/>
      <c r="E16" s="16"/>
      <c r="F16" s="17"/>
    </row>
    <row r="17" ht="16.1" customHeight="1" spans="1:6">
      <c r="A17" s="12"/>
      <c r="B17" s="13"/>
      <c r="C17" s="14"/>
      <c r="D17" s="15"/>
      <c r="E17" s="16"/>
      <c r="F17" s="17"/>
    </row>
    <row r="18" ht="16.85" customHeight="1" spans="1:6">
      <c r="A18" s="12"/>
      <c r="B18" s="13"/>
      <c r="C18" s="14"/>
      <c r="D18" s="15"/>
      <c r="E18" s="16"/>
      <c r="F18" s="17"/>
    </row>
    <row r="19" ht="16.1" customHeight="1" spans="1:6">
      <c r="A19" s="12"/>
      <c r="B19" s="13"/>
      <c r="C19" s="14"/>
      <c r="D19" s="15"/>
      <c r="E19" s="16"/>
      <c r="F19" s="17"/>
    </row>
    <row r="20" ht="16.1" customHeight="1" spans="1:6">
      <c r="A20" s="12"/>
      <c r="B20" s="13"/>
      <c r="C20" s="14"/>
      <c r="D20" s="15"/>
      <c r="E20" s="16"/>
      <c r="F20" s="17"/>
    </row>
    <row r="21" ht="16.85" customHeight="1" spans="1:6">
      <c r="A21" s="12"/>
      <c r="B21" s="13"/>
      <c r="C21" s="14"/>
      <c r="D21" s="15"/>
      <c r="E21" s="16"/>
      <c r="F21" s="17"/>
    </row>
    <row r="22" ht="16.1" customHeight="1" spans="1:6">
      <c r="A22" s="12"/>
      <c r="B22" s="13"/>
      <c r="C22" s="14"/>
      <c r="D22" s="15"/>
      <c r="E22" s="16"/>
      <c r="F22" s="17"/>
    </row>
    <row r="23" ht="16.1" customHeight="1" spans="1:6">
      <c r="A23" s="12"/>
      <c r="B23" s="13"/>
      <c r="C23" s="14"/>
      <c r="D23" s="15"/>
      <c r="E23" s="16"/>
      <c r="F23" s="17"/>
    </row>
    <row r="24" ht="16.85" customHeight="1" spans="1:6">
      <c r="A24" s="12"/>
      <c r="B24" s="13"/>
      <c r="C24" s="14"/>
      <c r="D24" s="15"/>
      <c r="E24" s="16"/>
      <c r="F24" s="17"/>
    </row>
    <row r="25" ht="16.1" customHeight="1" spans="1:6">
      <c r="A25" s="12"/>
      <c r="B25" s="13"/>
      <c r="C25" s="14"/>
      <c r="D25" s="15"/>
      <c r="E25" s="16"/>
      <c r="F25" s="17"/>
    </row>
    <row r="26" ht="16.85" customHeight="1" spans="1:6">
      <c r="A26" s="12"/>
      <c r="B26" s="13"/>
      <c r="C26" s="14"/>
      <c r="D26" s="15"/>
      <c r="E26" s="16"/>
      <c r="F26" s="17"/>
    </row>
    <row r="27" ht="16.1" customHeight="1" spans="1:6">
      <c r="A27" s="12"/>
      <c r="B27" s="13"/>
      <c r="C27" s="14"/>
      <c r="D27" s="15"/>
      <c r="E27" s="16"/>
      <c r="F27" s="17"/>
    </row>
    <row r="28" ht="16.1" customHeight="1" spans="1:6">
      <c r="A28" s="12"/>
      <c r="B28" s="13"/>
      <c r="C28" s="14"/>
      <c r="D28" s="15"/>
      <c r="E28" s="16"/>
      <c r="F28" s="17"/>
    </row>
    <row r="29" ht="16.85" customHeight="1" spans="1:6">
      <c r="A29" s="12"/>
      <c r="B29" s="13"/>
      <c r="C29" s="14"/>
      <c r="D29" s="15"/>
      <c r="E29" s="16"/>
      <c r="F29" s="17"/>
    </row>
    <row r="30" ht="16.1" customHeight="1" spans="1:6">
      <c r="A30" s="12"/>
      <c r="B30" s="13"/>
      <c r="C30" s="14"/>
      <c r="D30" s="15"/>
      <c r="E30" s="16"/>
      <c r="F30" s="17"/>
    </row>
    <row r="31" ht="16.1" customHeight="1" spans="1:6">
      <c r="A31" s="12"/>
      <c r="B31" s="13"/>
      <c r="C31" s="14"/>
      <c r="D31" s="15"/>
      <c r="E31" s="16"/>
      <c r="F31" s="17"/>
    </row>
    <row r="32" ht="16.85" customHeight="1" spans="1:6">
      <c r="A32" s="12"/>
      <c r="B32" s="13"/>
      <c r="C32" s="14"/>
      <c r="D32" s="15"/>
      <c r="E32" s="16"/>
      <c r="F32" s="17"/>
    </row>
    <row r="33" ht="16.1" customHeight="1" spans="1:6">
      <c r="A33" s="12"/>
      <c r="B33" s="13"/>
      <c r="C33" s="14"/>
      <c r="D33" s="15"/>
      <c r="E33" s="16"/>
      <c r="F33" s="17"/>
    </row>
    <row r="34" ht="16.1" customHeight="1" spans="1:6">
      <c r="A34" s="12"/>
      <c r="B34" s="13"/>
      <c r="C34" s="14"/>
      <c r="D34" s="15"/>
      <c r="E34" s="16"/>
      <c r="F34" s="17"/>
    </row>
    <row r="35" ht="16.85" customHeight="1" spans="1:6">
      <c r="A35" s="12"/>
      <c r="B35" s="13"/>
      <c r="C35" s="14"/>
      <c r="D35" s="15"/>
      <c r="E35" s="16"/>
      <c r="F35" s="17"/>
    </row>
    <row r="36" ht="16.1" customHeight="1" spans="1:6">
      <c r="A36" s="12"/>
      <c r="B36" s="13"/>
      <c r="C36" s="14"/>
      <c r="D36" s="15"/>
      <c r="E36" s="16"/>
      <c r="F36" s="17"/>
    </row>
    <row r="37" ht="16.1" customHeight="1" spans="1:6">
      <c r="A37" s="12"/>
      <c r="B37" s="13"/>
      <c r="C37" s="14"/>
      <c r="D37" s="15"/>
      <c r="E37" s="16"/>
      <c r="F37" s="17"/>
    </row>
    <row r="38" ht="16.85" customHeight="1" spans="1:6">
      <c r="A38" s="12"/>
      <c r="B38" s="13"/>
      <c r="C38" s="14"/>
      <c r="D38" s="15"/>
      <c r="E38" s="16"/>
      <c r="F38" s="17"/>
    </row>
    <row r="39" ht="16.1" customHeight="1" spans="1:6">
      <c r="A39" s="12"/>
      <c r="B39" s="13"/>
      <c r="C39" s="14"/>
      <c r="D39" s="15"/>
      <c r="E39" s="16"/>
      <c r="F39" s="17"/>
    </row>
    <row r="40" ht="16.1" customHeight="1" spans="1:6">
      <c r="A40" s="12"/>
      <c r="B40" s="13"/>
      <c r="C40" s="14"/>
      <c r="D40" s="15"/>
      <c r="E40" s="16"/>
      <c r="F40" s="17"/>
    </row>
    <row r="41" ht="32.95" customHeight="1" spans="1:6">
      <c r="A41" s="20"/>
      <c r="B41" s="21" t="s">
        <v>86</v>
      </c>
      <c r="C41" s="22">
        <f>F7+F9</f>
        <v>2132.64</v>
      </c>
      <c r="D41" s="23"/>
      <c r="E41" s="20"/>
      <c r="F41" s="20"/>
    </row>
    <row r="42" ht="16.1" customHeight="1" spans="1:6">
      <c r="A42" s="4"/>
      <c r="B42" s="4"/>
      <c r="C42" s="4"/>
      <c r="D42" s="5"/>
      <c r="E42" s="4"/>
      <c r="F42" s="4"/>
    </row>
    <row r="43" ht="16.85" customHeight="1" spans="1:6">
      <c r="A43" s="4"/>
      <c r="B43" s="4"/>
      <c r="C43" s="4"/>
      <c r="D43" s="5"/>
      <c r="E43" s="4"/>
      <c r="F43" s="4"/>
    </row>
    <row r="44" ht="32.95" customHeight="1" spans="1:6">
      <c r="A44" s="2" t="s">
        <v>68</v>
      </c>
      <c r="B44" s="2"/>
      <c r="C44" s="2"/>
      <c r="D44" s="3"/>
      <c r="E44" s="2"/>
      <c r="F44" s="2"/>
    </row>
    <row r="45" ht="16.85" customHeight="1" spans="1:6">
      <c r="A45" s="4" t="s">
        <v>119</v>
      </c>
      <c r="B45" s="4"/>
      <c r="C45" s="4"/>
      <c r="D45" s="5"/>
      <c r="E45" s="4" t="s">
        <v>70</v>
      </c>
      <c r="F45" s="4"/>
    </row>
    <row r="46" ht="32.95" customHeight="1" spans="1:6">
      <c r="A46" s="6" t="s">
        <v>21</v>
      </c>
      <c r="B46" s="6"/>
      <c r="C46" s="6"/>
      <c r="D46" s="7"/>
      <c r="E46" s="6"/>
      <c r="F46" s="6"/>
    </row>
    <row r="47" ht="16.85" customHeight="1" spans="1:6">
      <c r="A47" s="8" t="s">
        <v>71</v>
      </c>
      <c r="B47" s="9" t="s">
        <v>72</v>
      </c>
      <c r="C47" s="9" t="s">
        <v>7</v>
      </c>
      <c r="D47" s="10" t="s">
        <v>14</v>
      </c>
      <c r="E47" s="9" t="s">
        <v>73</v>
      </c>
      <c r="F47" s="11" t="s">
        <v>74</v>
      </c>
    </row>
    <row r="48" ht="16.1" customHeight="1" spans="1:6">
      <c r="A48" s="12" t="s">
        <v>87</v>
      </c>
      <c r="B48" s="13" t="s">
        <v>88</v>
      </c>
      <c r="C48" s="14"/>
      <c r="D48" s="15"/>
      <c r="E48" s="16"/>
      <c r="F48" s="17"/>
    </row>
    <row r="49" ht="16.85" customHeight="1" spans="1:6">
      <c r="A49" s="12" t="s">
        <v>89</v>
      </c>
      <c r="B49" s="13" t="s">
        <v>90</v>
      </c>
      <c r="C49" s="14"/>
      <c r="D49" s="15"/>
      <c r="E49" s="16"/>
      <c r="F49" s="17"/>
    </row>
    <row r="50" ht="16.1" customHeight="1" spans="1:6">
      <c r="A50" s="12" t="s">
        <v>79</v>
      </c>
      <c r="B50" s="13" t="s">
        <v>91</v>
      </c>
      <c r="C50" s="14" t="s">
        <v>92</v>
      </c>
      <c r="D50" s="15">
        <v>80.5</v>
      </c>
      <c r="E50" s="18">
        <f>ROUND(14*0.9,2)</f>
        <v>12.6</v>
      </c>
      <c r="F50" s="19">
        <f>ROUND(D50*E50,2)</f>
        <v>1014.3</v>
      </c>
    </row>
    <row r="51" ht="16.1" customHeight="1" spans="1:6">
      <c r="A51" s="12" t="s">
        <v>93</v>
      </c>
      <c r="B51" s="13" t="s">
        <v>94</v>
      </c>
      <c r="C51" s="14"/>
      <c r="D51" s="15"/>
      <c r="E51" s="18"/>
      <c r="F51" s="19"/>
    </row>
    <row r="52" ht="16.85" customHeight="1" spans="1:6">
      <c r="A52" s="12" t="s">
        <v>95</v>
      </c>
      <c r="B52" s="13" t="s">
        <v>96</v>
      </c>
      <c r="C52" s="14"/>
      <c r="D52" s="15"/>
      <c r="E52" s="18"/>
      <c r="F52" s="19"/>
    </row>
    <row r="53" ht="16.1" customHeight="1" spans="1:6">
      <c r="A53" s="12" t="s">
        <v>79</v>
      </c>
      <c r="B53" s="13" t="s">
        <v>97</v>
      </c>
      <c r="C53" s="14" t="s">
        <v>92</v>
      </c>
      <c r="D53" s="15">
        <v>40.25</v>
      </c>
      <c r="E53" s="18">
        <f>ROUND(4.57*0.9,2)</f>
        <v>4.11</v>
      </c>
      <c r="F53" s="19">
        <f>ROUND(D53*E53,2)</f>
        <v>165.43</v>
      </c>
    </row>
    <row r="54" ht="16.1" customHeight="1" spans="1:6">
      <c r="A54" s="12"/>
      <c r="B54" s="13"/>
      <c r="C54" s="14"/>
      <c r="D54" s="15"/>
      <c r="E54" s="16"/>
      <c r="F54" s="17"/>
    </row>
    <row r="55" ht="16.85" customHeight="1" spans="1:6">
      <c r="A55" s="12"/>
      <c r="B55" s="13"/>
      <c r="C55" s="14"/>
      <c r="D55" s="15"/>
      <c r="E55" s="16"/>
      <c r="F55" s="17"/>
    </row>
    <row r="56" ht="16.1" customHeight="1" spans="1:6">
      <c r="A56" s="12"/>
      <c r="B56" s="13"/>
      <c r="C56" s="14"/>
      <c r="D56" s="15"/>
      <c r="E56" s="16"/>
      <c r="F56" s="17"/>
    </row>
    <row r="57" ht="16.1" customHeight="1" spans="1:6">
      <c r="A57" s="12"/>
      <c r="B57" s="13"/>
      <c r="C57" s="14"/>
      <c r="D57" s="15"/>
      <c r="E57" s="16"/>
      <c r="F57" s="17"/>
    </row>
    <row r="58" ht="16.85" customHeight="1" spans="1:6">
      <c r="A58" s="12"/>
      <c r="B58" s="13"/>
      <c r="C58" s="14"/>
      <c r="D58" s="15"/>
      <c r="E58" s="16"/>
      <c r="F58" s="17"/>
    </row>
    <row r="59" ht="16.1" customHeight="1" spans="1:6">
      <c r="A59" s="12"/>
      <c r="B59" s="13"/>
      <c r="C59" s="14"/>
      <c r="D59" s="15"/>
      <c r="E59" s="16"/>
      <c r="F59" s="17"/>
    </row>
    <row r="60" ht="16.1" customHeight="1" spans="1:6">
      <c r="A60" s="12"/>
      <c r="B60" s="13"/>
      <c r="C60" s="14"/>
      <c r="D60" s="15"/>
      <c r="E60" s="16"/>
      <c r="F60" s="17"/>
    </row>
    <row r="61" ht="16.85" customHeight="1" spans="1:6">
      <c r="A61" s="12"/>
      <c r="B61" s="13"/>
      <c r="C61" s="14"/>
      <c r="D61" s="15"/>
      <c r="E61" s="16"/>
      <c r="F61" s="17"/>
    </row>
    <row r="62" ht="16.1" customHeight="1" spans="1:6">
      <c r="A62" s="12"/>
      <c r="B62" s="13"/>
      <c r="C62" s="14"/>
      <c r="D62" s="15"/>
      <c r="E62" s="16"/>
      <c r="F62" s="17"/>
    </row>
    <row r="63" ht="16.1" customHeight="1" spans="1:6">
      <c r="A63" s="12"/>
      <c r="B63" s="13"/>
      <c r="C63" s="14"/>
      <c r="D63" s="15"/>
      <c r="E63" s="16"/>
      <c r="F63" s="17"/>
    </row>
    <row r="64" ht="16.85" customHeight="1" spans="1:6">
      <c r="A64" s="12"/>
      <c r="B64" s="13"/>
      <c r="C64" s="14"/>
      <c r="D64" s="15"/>
      <c r="E64" s="16"/>
      <c r="F64" s="17"/>
    </row>
    <row r="65" ht="16.1" customHeight="1" spans="1:6">
      <c r="A65" s="12"/>
      <c r="B65" s="13"/>
      <c r="C65" s="14"/>
      <c r="D65" s="15"/>
      <c r="E65" s="16"/>
      <c r="F65" s="17"/>
    </row>
    <row r="66" ht="16.1" customHeight="1" spans="1:6">
      <c r="A66" s="12"/>
      <c r="B66" s="13"/>
      <c r="C66" s="14"/>
      <c r="D66" s="15"/>
      <c r="E66" s="16"/>
      <c r="F66" s="17"/>
    </row>
    <row r="67" ht="16.85" customHeight="1" spans="1:6">
      <c r="A67" s="12"/>
      <c r="B67" s="13"/>
      <c r="C67" s="14"/>
      <c r="D67" s="15"/>
      <c r="E67" s="16"/>
      <c r="F67" s="17"/>
    </row>
    <row r="68" ht="16.1" customHeight="1" spans="1:6">
      <c r="A68" s="12"/>
      <c r="B68" s="13"/>
      <c r="C68" s="14"/>
      <c r="D68" s="15"/>
      <c r="E68" s="16"/>
      <c r="F68" s="17"/>
    </row>
    <row r="69" ht="16.85" customHeight="1" spans="1:6">
      <c r="A69" s="12"/>
      <c r="B69" s="13"/>
      <c r="C69" s="14"/>
      <c r="D69" s="15"/>
      <c r="E69" s="16"/>
      <c r="F69" s="17"/>
    </row>
    <row r="70" ht="16.1" customHeight="1" spans="1:6">
      <c r="A70" s="12"/>
      <c r="B70" s="13"/>
      <c r="C70" s="14"/>
      <c r="D70" s="15"/>
      <c r="E70" s="16"/>
      <c r="F70" s="17"/>
    </row>
    <row r="71" ht="16.1" customHeight="1" spans="1:6">
      <c r="A71" s="12"/>
      <c r="B71" s="13"/>
      <c r="C71" s="14"/>
      <c r="D71" s="15"/>
      <c r="E71" s="16"/>
      <c r="F71" s="17"/>
    </row>
    <row r="72" ht="16.85" customHeight="1" spans="1:6">
      <c r="A72" s="12"/>
      <c r="B72" s="13"/>
      <c r="C72" s="14"/>
      <c r="D72" s="15"/>
      <c r="E72" s="16"/>
      <c r="F72" s="17"/>
    </row>
    <row r="73" ht="16.1" customHeight="1" spans="1:6">
      <c r="A73" s="12"/>
      <c r="B73" s="13"/>
      <c r="C73" s="14"/>
      <c r="D73" s="15"/>
      <c r="E73" s="16"/>
      <c r="F73" s="17"/>
    </row>
    <row r="74" ht="16.1" customHeight="1" spans="1:6">
      <c r="A74" s="12"/>
      <c r="B74" s="13"/>
      <c r="C74" s="14"/>
      <c r="D74" s="15"/>
      <c r="E74" s="16"/>
      <c r="F74" s="17"/>
    </row>
    <row r="75" ht="16.85" customHeight="1" spans="1:6">
      <c r="A75" s="12"/>
      <c r="B75" s="13"/>
      <c r="C75" s="14"/>
      <c r="D75" s="15"/>
      <c r="E75" s="16"/>
      <c r="F75" s="17"/>
    </row>
    <row r="76" ht="16.1" customHeight="1" spans="1:6">
      <c r="A76" s="12"/>
      <c r="B76" s="13"/>
      <c r="C76" s="14"/>
      <c r="D76" s="15"/>
      <c r="E76" s="16"/>
      <c r="F76" s="17"/>
    </row>
    <row r="77" ht="16.1" customHeight="1" spans="1:6">
      <c r="A77" s="12"/>
      <c r="B77" s="13"/>
      <c r="C77" s="14"/>
      <c r="D77" s="15"/>
      <c r="E77" s="16"/>
      <c r="F77" s="17"/>
    </row>
    <row r="78" ht="16.85" customHeight="1" spans="1:6">
      <c r="A78" s="12"/>
      <c r="B78" s="13"/>
      <c r="C78" s="14"/>
      <c r="D78" s="15"/>
      <c r="E78" s="16"/>
      <c r="F78" s="17"/>
    </row>
    <row r="79" ht="16.1" customHeight="1" spans="1:6">
      <c r="A79" s="12"/>
      <c r="B79" s="13"/>
      <c r="C79" s="14"/>
      <c r="D79" s="15"/>
      <c r="E79" s="16"/>
      <c r="F79" s="17"/>
    </row>
    <row r="80" ht="16.1" customHeight="1" spans="1:6">
      <c r="A80" s="12"/>
      <c r="B80" s="13"/>
      <c r="C80" s="14"/>
      <c r="D80" s="15"/>
      <c r="E80" s="16"/>
      <c r="F80" s="17"/>
    </row>
    <row r="81" ht="16.85" customHeight="1" spans="1:6">
      <c r="A81" s="12"/>
      <c r="B81" s="13"/>
      <c r="C81" s="14"/>
      <c r="D81" s="15"/>
      <c r="E81" s="16"/>
      <c r="F81" s="17"/>
    </row>
    <row r="82" ht="16.1" customHeight="1" spans="1:6">
      <c r="A82" s="12"/>
      <c r="B82" s="13"/>
      <c r="C82" s="14"/>
      <c r="D82" s="15"/>
      <c r="E82" s="16"/>
      <c r="F82" s="17"/>
    </row>
    <row r="83" ht="16.1" customHeight="1" spans="1:6">
      <c r="A83" s="12"/>
      <c r="B83" s="13"/>
      <c r="C83" s="14"/>
      <c r="D83" s="15"/>
      <c r="E83" s="16"/>
      <c r="F83" s="17"/>
    </row>
    <row r="84" ht="32.95" customHeight="1" spans="1:6">
      <c r="A84" s="20"/>
      <c r="B84" s="21" t="s">
        <v>98</v>
      </c>
      <c r="C84" s="22">
        <f>F50+F53</f>
        <v>1179.73</v>
      </c>
      <c r="D84" s="23"/>
      <c r="E84" s="20"/>
      <c r="F84" s="20"/>
    </row>
    <row r="85" ht="16.1" customHeight="1" spans="1:6">
      <c r="A85" s="4"/>
      <c r="B85" s="4"/>
      <c r="C85" s="4"/>
      <c r="D85" s="5"/>
      <c r="E85" s="4"/>
      <c r="F85" s="4"/>
    </row>
    <row r="86" ht="16.85" customHeight="1" spans="1:6">
      <c r="A86" s="4"/>
      <c r="B86" s="4"/>
      <c r="C86" s="4"/>
      <c r="D86" s="5"/>
      <c r="E86" s="4"/>
      <c r="F86" s="4"/>
    </row>
    <row r="87" ht="32.95" customHeight="1" spans="1:6">
      <c r="A87" s="2" t="s">
        <v>68</v>
      </c>
      <c r="B87" s="2"/>
      <c r="C87" s="2"/>
      <c r="D87" s="3"/>
      <c r="E87" s="2"/>
      <c r="F87" s="2"/>
    </row>
    <row r="88" ht="16.85" customHeight="1" spans="1:6">
      <c r="A88" s="4" t="s">
        <v>119</v>
      </c>
      <c r="B88" s="4"/>
      <c r="C88" s="4"/>
      <c r="D88" s="5"/>
      <c r="E88" s="4" t="s">
        <v>70</v>
      </c>
      <c r="F88" s="4"/>
    </row>
    <row r="89" ht="32.95" customHeight="1" spans="1:6">
      <c r="A89" s="6" t="s">
        <v>23</v>
      </c>
      <c r="B89" s="6"/>
      <c r="C89" s="6"/>
      <c r="D89" s="7"/>
      <c r="E89" s="6"/>
      <c r="F89" s="6"/>
    </row>
    <row r="90" ht="16.85" customHeight="1" spans="1:6">
      <c r="A90" s="8" t="s">
        <v>71</v>
      </c>
      <c r="B90" s="9" t="s">
        <v>72</v>
      </c>
      <c r="C90" s="9" t="s">
        <v>7</v>
      </c>
      <c r="D90" s="10" t="s">
        <v>14</v>
      </c>
      <c r="E90" s="9" t="s">
        <v>73</v>
      </c>
      <c r="F90" s="11" t="s">
        <v>74</v>
      </c>
    </row>
    <row r="91" ht="16.1" customHeight="1" spans="1:6">
      <c r="A91" s="12" t="s">
        <v>99</v>
      </c>
      <c r="B91" s="13" t="s">
        <v>100</v>
      </c>
      <c r="C91" s="14"/>
      <c r="D91" s="15"/>
      <c r="E91" s="16"/>
      <c r="F91" s="17"/>
    </row>
    <row r="92" ht="16.85" customHeight="1" spans="1:6">
      <c r="A92" s="12" t="s">
        <v>101</v>
      </c>
      <c r="B92" s="13" t="s">
        <v>102</v>
      </c>
      <c r="C92" s="14"/>
      <c r="D92" s="15"/>
      <c r="E92" s="16"/>
      <c r="F92" s="17"/>
    </row>
    <row r="93" ht="16.1" customHeight="1" spans="1:6">
      <c r="A93" s="12" t="s">
        <v>79</v>
      </c>
      <c r="B93" s="13" t="s">
        <v>103</v>
      </c>
      <c r="C93" s="14" t="s">
        <v>104</v>
      </c>
      <c r="D93" s="15">
        <v>887.38</v>
      </c>
      <c r="E93" s="18">
        <f>ROUND(12.54*0.9,2)</f>
        <v>11.29</v>
      </c>
      <c r="F93" s="19">
        <f t="shared" ref="F93:F98" si="0">ROUND(D93*E93,2)</f>
        <v>10018.52</v>
      </c>
    </row>
    <row r="94" ht="16.1" customHeight="1" spans="1:6">
      <c r="A94" s="12" t="s">
        <v>105</v>
      </c>
      <c r="B94" s="13" t="s">
        <v>106</v>
      </c>
      <c r="C94" s="14"/>
      <c r="D94" s="15"/>
      <c r="E94" s="18"/>
      <c r="F94" s="19"/>
    </row>
    <row r="95" ht="16.85" customHeight="1" spans="1:6">
      <c r="A95" s="12" t="s">
        <v>107</v>
      </c>
      <c r="B95" s="13" t="s">
        <v>106</v>
      </c>
      <c r="C95" s="14"/>
      <c r="D95" s="15"/>
      <c r="E95" s="18"/>
      <c r="F95" s="19"/>
    </row>
    <row r="96" ht="16.1" customHeight="1" spans="1:6">
      <c r="A96" s="12" t="s">
        <v>79</v>
      </c>
      <c r="B96" s="13" t="s">
        <v>108</v>
      </c>
      <c r="C96" s="14" t="s">
        <v>104</v>
      </c>
      <c r="D96" s="15">
        <v>887.38</v>
      </c>
      <c r="E96" s="18">
        <f>ROUND(127.56*0.9,2)</f>
        <v>114.8</v>
      </c>
      <c r="F96" s="19">
        <f t="shared" si="0"/>
        <v>101871.22</v>
      </c>
    </row>
    <row r="97" ht="16.1" customHeight="1" spans="1:6">
      <c r="A97" s="12" t="s">
        <v>109</v>
      </c>
      <c r="B97" s="13" t="s">
        <v>110</v>
      </c>
      <c r="C97" s="14"/>
      <c r="D97" s="15"/>
      <c r="E97" s="18"/>
      <c r="F97" s="19"/>
    </row>
    <row r="98" ht="16.85" customHeight="1" spans="1:6">
      <c r="A98" s="12" t="s">
        <v>79</v>
      </c>
      <c r="B98" s="13" t="s">
        <v>111</v>
      </c>
      <c r="C98" s="14" t="s">
        <v>112</v>
      </c>
      <c r="D98" s="15">
        <v>43.56</v>
      </c>
      <c r="E98" s="18">
        <f>ROUND(4.81*0.9,2)</f>
        <v>4.33</v>
      </c>
      <c r="F98" s="19">
        <f t="shared" si="0"/>
        <v>188.61</v>
      </c>
    </row>
    <row r="99" ht="16.1" customHeight="1" spans="1:6">
      <c r="A99" s="12"/>
      <c r="B99" s="13"/>
      <c r="C99" s="14"/>
      <c r="D99" s="15"/>
      <c r="E99" s="16"/>
      <c r="F99" s="17"/>
    </row>
    <row r="100" ht="16.1" customHeight="1" spans="1:6">
      <c r="A100" s="12"/>
      <c r="B100" s="13"/>
      <c r="C100" s="14"/>
      <c r="D100" s="15"/>
      <c r="E100" s="16"/>
      <c r="F100" s="17"/>
    </row>
    <row r="101" ht="16.85" customHeight="1" spans="1:6">
      <c r="A101" s="12"/>
      <c r="B101" s="13"/>
      <c r="C101" s="14"/>
      <c r="D101" s="15"/>
      <c r="E101" s="16"/>
      <c r="F101" s="17"/>
    </row>
    <row r="102" ht="16.1" customHeight="1" spans="1:6">
      <c r="A102" s="12"/>
      <c r="B102" s="13"/>
      <c r="C102" s="14"/>
      <c r="D102" s="15"/>
      <c r="E102" s="16"/>
      <c r="F102" s="17"/>
    </row>
    <row r="103" ht="16.1" customHeight="1" spans="1:6">
      <c r="A103" s="12"/>
      <c r="B103" s="13"/>
      <c r="C103" s="14"/>
      <c r="D103" s="15"/>
      <c r="E103" s="16"/>
      <c r="F103" s="17"/>
    </row>
    <row r="104" ht="16.85" customHeight="1" spans="1:6">
      <c r="A104" s="12"/>
      <c r="B104" s="13"/>
      <c r="C104" s="14"/>
      <c r="D104" s="15"/>
      <c r="E104" s="16"/>
      <c r="F104" s="17"/>
    </row>
    <row r="105" ht="16.1" customHeight="1" spans="1:6">
      <c r="A105" s="12"/>
      <c r="B105" s="13"/>
      <c r="C105" s="14"/>
      <c r="D105" s="15"/>
      <c r="E105" s="16"/>
      <c r="F105" s="17"/>
    </row>
    <row r="106" ht="16.1" customHeight="1" spans="1:6">
      <c r="A106" s="12"/>
      <c r="B106" s="13"/>
      <c r="C106" s="14"/>
      <c r="D106" s="15"/>
      <c r="E106" s="16"/>
      <c r="F106" s="17"/>
    </row>
    <row r="107" ht="16.85" customHeight="1" spans="1:6">
      <c r="A107" s="12"/>
      <c r="B107" s="13"/>
      <c r="C107" s="14"/>
      <c r="D107" s="15"/>
      <c r="E107" s="16"/>
      <c r="F107" s="17"/>
    </row>
    <row r="108" ht="16.1" customHeight="1" spans="1:6">
      <c r="A108" s="12"/>
      <c r="B108" s="13"/>
      <c r="C108" s="14"/>
      <c r="D108" s="15"/>
      <c r="E108" s="16"/>
      <c r="F108" s="17"/>
    </row>
    <row r="109" ht="16.1" customHeight="1" spans="1:6">
      <c r="A109" s="12"/>
      <c r="B109" s="13"/>
      <c r="C109" s="14"/>
      <c r="D109" s="15"/>
      <c r="E109" s="16"/>
      <c r="F109" s="17"/>
    </row>
    <row r="110" ht="16.85" customHeight="1" spans="1:6">
      <c r="A110" s="12"/>
      <c r="B110" s="13"/>
      <c r="C110" s="14"/>
      <c r="D110" s="15"/>
      <c r="E110" s="16"/>
      <c r="F110" s="17"/>
    </row>
    <row r="111" ht="16.1" customHeight="1" spans="1:6">
      <c r="A111" s="12"/>
      <c r="B111" s="13"/>
      <c r="C111" s="14"/>
      <c r="D111" s="15"/>
      <c r="E111" s="16"/>
      <c r="F111" s="17"/>
    </row>
    <row r="112" ht="16.85" customHeight="1" spans="1:6">
      <c r="A112" s="12"/>
      <c r="B112" s="13"/>
      <c r="C112" s="14"/>
      <c r="D112" s="15"/>
      <c r="E112" s="16"/>
      <c r="F112" s="17"/>
    </row>
    <row r="113" ht="16.1" customHeight="1" spans="1:6">
      <c r="A113" s="12"/>
      <c r="B113" s="13"/>
      <c r="C113" s="14"/>
      <c r="D113" s="15"/>
      <c r="E113" s="16"/>
      <c r="F113" s="17"/>
    </row>
    <row r="114" ht="16.1" customHeight="1" spans="1:6">
      <c r="A114" s="12"/>
      <c r="B114" s="13"/>
      <c r="C114" s="14"/>
      <c r="D114" s="15"/>
      <c r="E114" s="16"/>
      <c r="F114" s="17"/>
    </row>
    <row r="115" ht="16.85" customHeight="1" spans="1:6">
      <c r="A115" s="12"/>
      <c r="B115" s="13"/>
      <c r="C115" s="14"/>
      <c r="D115" s="15"/>
      <c r="E115" s="16"/>
      <c r="F115" s="17"/>
    </row>
    <row r="116" ht="16.1" customHeight="1" spans="1:6">
      <c r="A116" s="12"/>
      <c r="B116" s="13"/>
      <c r="C116" s="14"/>
      <c r="D116" s="15"/>
      <c r="E116" s="16"/>
      <c r="F116" s="17"/>
    </row>
    <row r="117" ht="16.1" customHeight="1" spans="1:6">
      <c r="A117" s="12"/>
      <c r="B117" s="13"/>
      <c r="C117" s="14"/>
      <c r="D117" s="15"/>
      <c r="E117" s="16"/>
      <c r="F117" s="17"/>
    </row>
    <row r="118" ht="16.85" customHeight="1" spans="1:6">
      <c r="A118" s="12"/>
      <c r="B118" s="13"/>
      <c r="C118" s="14"/>
      <c r="D118" s="15"/>
      <c r="E118" s="16"/>
      <c r="F118" s="17"/>
    </row>
    <row r="119" ht="16.1" customHeight="1" spans="1:6">
      <c r="A119" s="12"/>
      <c r="B119" s="13"/>
      <c r="C119" s="14"/>
      <c r="D119" s="15"/>
      <c r="E119" s="16"/>
      <c r="F119" s="17"/>
    </row>
    <row r="120" ht="16.1" customHeight="1" spans="1:6">
      <c r="A120" s="12"/>
      <c r="B120" s="13"/>
      <c r="C120" s="14"/>
      <c r="D120" s="15"/>
      <c r="E120" s="16"/>
      <c r="F120" s="17"/>
    </row>
    <row r="121" ht="16.85" customHeight="1" spans="1:6">
      <c r="A121" s="12"/>
      <c r="B121" s="13"/>
      <c r="C121" s="14"/>
      <c r="D121" s="15"/>
      <c r="E121" s="16"/>
      <c r="F121" s="17"/>
    </row>
    <row r="122" ht="16.1" customHeight="1" spans="1:6">
      <c r="A122" s="12"/>
      <c r="B122" s="13"/>
      <c r="C122" s="14"/>
      <c r="D122" s="15"/>
      <c r="E122" s="16"/>
      <c r="F122" s="17"/>
    </row>
    <row r="123" ht="16.1" customHeight="1" spans="1:6">
      <c r="A123" s="12"/>
      <c r="B123" s="13"/>
      <c r="C123" s="14"/>
      <c r="D123" s="15"/>
      <c r="E123" s="16"/>
      <c r="F123" s="17"/>
    </row>
    <row r="124" ht="16.85" customHeight="1" spans="1:6">
      <c r="A124" s="12"/>
      <c r="B124" s="13"/>
      <c r="C124" s="14"/>
      <c r="D124" s="15"/>
      <c r="E124" s="16"/>
      <c r="F124" s="17"/>
    </row>
    <row r="125" ht="16.1" customHeight="1" spans="1:6">
      <c r="A125" s="12"/>
      <c r="B125" s="13"/>
      <c r="C125" s="14"/>
      <c r="D125" s="15"/>
      <c r="E125" s="16"/>
      <c r="F125" s="17"/>
    </row>
    <row r="126" ht="16.1" customHeight="1" spans="1:6">
      <c r="A126" s="12"/>
      <c r="B126" s="13"/>
      <c r="C126" s="14"/>
      <c r="D126" s="15"/>
      <c r="E126" s="16"/>
      <c r="F126" s="17"/>
    </row>
    <row r="127" ht="32.95" customHeight="1" spans="1:6">
      <c r="A127" s="20"/>
      <c r="B127" s="21" t="s">
        <v>113</v>
      </c>
      <c r="C127" s="22">
        <f>F93+F96+F98</f>
        <v>112078.35</v>
      </c>
      <c r="D127" s="23"/>
      <c r="E127" s="20"/>
      <c r="F127" s="20"/>
    </row>
    <row r="128" ht="16.1" customHeight="1" spans="1:6">
      <c r="A128" s="4"/>
      <c r="B128" s="4"/>
      <c r="C128" s="4"/>
      <c r="D128" s="5"/>
      <c r="E128" s="4"/>
      <c r="F128" s="4"/>
    </row>
    <row r="129" ht="16.85" customHeight="1" spans="1:6">
      <c r="A129" s="4"/>
      <c r="B129" s="4"/>
      <c r="C129" s="4"/>
      <c r="D129" s="5"/>
      <c r="E129" s="4"/>
      <c r="F129" s="4"/>
    </row>
  </sheetData>
  <mergeCells count="24">
    <mergeCell ref="A1:F1"/>
    <mergeCell ref="A2:D2"/>
    <mergeCell ref="E2:F2"/>
    <mergeCell ref="A3:F3"/>
    <mergeCell ref="C41:D41"/>
    <mergeCell ref="E41:F41"/>
    <mergeCell ref="A42:F42"/>
    <mergeCell ref="A43:F43"/>
    <mergeCell ref="A44:F44"/>
    <mergeCell ref="A45:D45"/>
    <mergeCell ref="E45:F45"/>
    <mergeCell ref="A46:F46"/>
    <mergeCell ref="C84:D84"/>
    <mergeCell ref="E84:F84"/>
    <mergeCell ref="A85:F85"/>
    <mergeCell ref="A86:F86"/>
    <mergeCell ref="A87:F87"/>
    <mergeCell ref="A88:D88"/>
    <mergeCell ref="E88:F88"/>
    <mergeCell ref="A89:F89"/>
    <mergeCell ref="C127:D127"/>
    <mergeCell ref="E127:F127"/>
    <mergeCell ref="A128:F128"/>
    <mergeCell ref="A129:F129"/>
  </mergeCells>
  <pageMargins left="0.98" right="0.12" top="0.315" bottom="0.315" header="0" footer="0"/>
  <pageSetup paperSize="9" fitToWidth="0" fitToHeight="0" orientation="portrait"/>
  <headerFooter alignWithMargins="0"/>
  <rowBreaks count="3" manualBreakCount="3">
    <brk id="43" max="16383" man="1"/>
    <brk id="86" max="16383" man="1"/>
    <brk id="1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总预算汇总表</vt:lpstr>
      <vt:lpstr>化龙村 投标报价汇总表(2位小数)</vt:lpstr>
      <vt:lpstr>化龙村 工程量清单表(2位小数)</vt:lpstr>
      <vt:lpstr>合龙村 投标报价汇总表(2位小数)</vt:lpstr>
      <vt:lpstr>合龙村 工程量清单表(2位小数)</vt:lpstr>
      <vt:lpstr>龙井村 投标报价汇总表(2位小数)</vt:lpstr>
      <vt:lpstr>龙井村 工程量清单表(2位小数)</vt:lpstr>
      <vt:lpstr>龙湾村 投标报价汇总表(2位小数)</vt:lpstr>
      <vt:lpstr>龙湾村 工程量清单表(2位小数)</vt:lpstr>
      <vt:lpstr>腾龙村 投标报价汇总表(2位小数)</vt:lpstr>
      <vt:lpstr>腾龙村 工程量清单表(2位小数)</vt:lpstr>
      <vt:lpstr>龙隐村 投标报价汇总表(2位小数)</vt:lpstr>
      <vt:lpstr>龙隐村 工程量清单表(2位小数)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龚志成</cp:lastModifiedBy>
  <dcterms:created xsi:type="dcterms:W3CDTF">2025-06-16T03:12:00Z</dcterms:created>
  <dcterms:modified xsi:type="dcterms:W3CDTF">2025-06-17T03:24:48Z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AEDFCFA5782B4EAC851335B1E7EA93D9_13</vt:lpwstr>
  </property>
  <property fmtid="{D5CDD505-2E9C-101B-9397-08002B2CF9AE}" pid="3" name="KSOProductBuildVer">
    <vt:lpwstr>2052-12.1.0.21171</vt:lpwstr>
  </property>
</Properties>
</file>