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 firstSheet="2" activeTab="5"/>
  </bookViews>
  <sheets>
    <sheet name="目录" sheetId="1" r:id="rId1"/>
    <sheet name="封面首页" sheetId="2" r:id="rId2"/>
    <sheet name="封面扉页" sheetId="3" r:id="rId3"/>
    <sheet name="表2 预算总表" sheetId="4" r:id="rId4"/>
    <sheet name="表3 工程施工费预算汇总表" sheetId="5" r:id="rId5"/>
    <sheet name="表3-1 工程施工费预算表" sheetId="6" r:id="rId6"/>
    <sheet name="附表2 主要材料预算价格计算表" sheetId="8" r:id="rId7"/>
    <sheet name="附表3 次要材料预算价格表" sheetId="9" r:id="rId8"/>
    <sheet name="表5 其他费用预算表" sheetId="7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<sst xmlns="http://schemas.openxmlformats.org/spreadsheetml/2006/main" count="463" uniqueCount="260">
  <si>
    <t>目  录</t>
  </si>
  <si>
    <t>封面首页...................................................................</t>
  </si>
  <si>
    <t>封面扉页...................................................................</t>
  </si>
  <si>
    <t>表2 预算总表.............................................................</t>
  </si>
  <si>
    <t>表3 工程施工费预算汇总表.................................................</t>
  </si>
  <si>
    <t>表3-1 工程施工费预算表.................................................</t>
  </si>
  <si>
    <t>附表2 主要材料预算价格计算表.............................................</t>
  </si>
  <si>
    <t>附表3 次要材料预算价格表.................................................</t>
  </si>
  <si>
    <t>重庆市铜梁区安居镇七佛村3组01号采石场历史遗留矿山生态修复项目预算审核报告书</t>
  </si>
  <si>
    <t>项目承担单位：</t>
  </si>
  <si>
    <t>重庆市铜梁区规划和自然资源局</t>
  </si>
  <si>
    <t>预算审核单位：</t>
  </si>
  <si>
    <t>重庆龙源建设工程造价有限公司</t>
  </si>
  <si>
    <t>编 制 日 期:</t>
  </si>
  <si>
    <t>2024年3月28日</t>
  </si>
  <si>
    <r>
      <rPr>
        <sz val="16"/>
        <color rgb="FF000000"/>
        <rFont val="宋体"/>
        <charset val="134"/>
      </rPr>
      <t>编制（审核）人（执业或从业印章：</t>
    </r>
    <r>
      <rPr>
        <u/>
        <sz val="16"/>
        <color rgb="FF000000"/>
        <rFont val="宋体"/>
        <charset val="134"/>
      </rPr>
      <t xml:space="preserve">            </t>
    </r>
  </si>
  <si>
    <r>
      <rPr>
        <sz val="16"/>
        <color rgb="FF000000"/>
        <rFont val="宋体"/>
        <charset val="134"/>
      </rPr>
      <t>审定人（执业或从业印章）：</t>
    </r>
    <r>
      <rPr>
        <u/>
        <sz val="16"/>
        <color rgb="FF000000"/>
        <rFont val="宋体"/>
        <charset val="134"/>
      </rPr>
      <t xml:space="preserve">                  </t>
    </r>
  </si>
  <si>
    <r>
      <rPr>
        <sz val="16"/>
        <color rgb="FF000000"/>
        <rFont val="宋体"/>
        <charset val="134"/>
      </rPr>
      <t>法定代表人或其授权人：</t>
    </r>
    <r>
      <rPr>
        <u/>
        <sz val="16"/>
        <color rgb="FF000000"/>
        <rFont val="宋体"/>
        <charset val="134"/>
      </rPr>
      <t xml:space="preserve">                      </t>
    </r>
  </si>
  <si>
    <t>编制日期：</t>
  </si>
  <si>
    <t xml:space="preserve"> 表2</t>
  </si>
  <si>
    <t>预算总表</t>
  </si>
  <si>
    <t>项目名称：重庆市铜梁区安居镇七佛村3组01号采石场历史遗留矿山生态修复项目</t>
  </si>
  <si>
    <t>项目规模(公顷)：</t>
  </si>
  <si>
    <t>金额单位:元</t>
  </si>
  <si>
    <t>序号</t>
  </si>
  <si>
    <t>工程或费用名称</t>
  </si>
  <si>
    <t>预算金额</t>
  </si>
  <si>
    <t>各项费用占总费用的比例(%)</t>
  </si>
  <si>
    <t>(1)</t>
  </si>
  <si>
    <t>(2)</t>
  </si>
  <si>
    <t>(3)</t>
  </si>
  <si>
    <t>一</t>
  </si>
  <si>
    <t>工程施工费</t>
  </si>
  <si>
    <t>二</t>
  </si>
  <si>
    <t>设备购置费</t>
  </si>
  <si>
    <t>三</t>
  </si>
  <si>
    <t>其他费用</t>
  </si>
  <si>
    <t>四</t>
  </si>
  <si>
    <t>不可预见费</t>
  </si>
  <si>
    <t>五</t>
  </si>
  <si>
    <t>管护费</t>
  </si>
  <si>
    <t>总    计</t>
  </si>
  <si>
    <t xml:space="preserve"> 表3</t>
  </si>
  <si>
    <t>工程施工费预算汇总表</t>
  </si>
  <si>
    <t>单项名称</t>
  </si>
  <si>
    <t>各项费用占工程施工费的比例(%)</t>
  </si>
  <si>
    <t>重庆市铜梁区安居镇七佛村3组01号采石场</t>
  </si>
  <si>
    <t>总计</t>
  </si>
  <si>
    <t>----</t>
  </si>
  <si>
    <t>填表说明：表中预算金额(2)见表3-1。</t>
  </si>
  <si>
    <t xml:space="preserve"> 表3-1</t>
  </si>
  <si>
    <t>工程施工费预算表</t>
  </si>
  <si>
    <t>金额单位：元</t>
  </si>
  <si>
    <t>定额编号</t>
  </si>
  <si>
    <t>单位</t>
  </si>
  <si>
    <t>工程量</t>
  </si>
  <si>
    <t>综合单价</t>
  </si>
  <si>
    <t>合计</t>
  </si>
  <si>
    <t>(4)</t>
  </si>
  <si>
    <t>(5)</t>
  </si>
  <si>
    <t>(6)</t>
  </si>
  <si>
    <t>(一)</t>
  </si>
  <si>
    <t>矿山地质环境治理工程</t>
  </si>
  <si>
    <t>安全警示隔离工程</t>
  </si>
  <si>
    <t>隔离防护工程</t>
  </si>
  <si>
    <t>新修隔离网-1</t>
  </si>
  <si>
    <t>m</t>
  </si>
  <si>
    <t>人工挖土方 四类土</t>
  </si>
  <si>
    <t>100m3</t>
  </si>
  <si>
    <t>建筑物土方回填 人工夯实</t>
  </si>
  <si>
    <t>标志牌 基础混凝土</t>
  </si>
  <si>
    <t>10m3</t>
  </si>
  <si>
    <t>隔离栅网面 铁丝编织网</t>
  </si>
  <si>
    <t>100m2</t>
  </si>
  <si>
    <t>钢隔离栅立柱 型钢</t>
  </si>
  <si>
    <t>1t</t>
  </si>
  <si>
    <t>安全警示工程</t>
  </si>
  <si>
    <t>新修警示牌</t>
  </si>
  <si>
    <t>座</t>
  </si>
  <si>
    <t>单柱式铝合金标志立柱</t>
  </si>
  <si>
    <t>10t</t>
  </si>
  <si>
    <t>单柱式铝合金标志面板</t>
  </si>
  <si>
    <t>新修公示牌</t>
  </si>
  <si>
    <t>双柱式铝合金标志立柱</t>
  </si>
  <si>
    <t>双柱式铝合金标志面板</t>
  </si>
  <si>
    <t>(二)</t>
  </si>
  <si>
    <t>地形地貌重塑工程</t>
  </si>
  <si>
    <t>地面恢复工程</t>
  </si>
  <si>
    <t>场地平整工程</t>
  </si>
  <si>
    <t>机械平整场地</t>
  </si>
  <si>
    <t>m2</t>
  </si>
  <si>
    <t>挖填平衡</t>
  </si>
  <si>
    <t>m3</t>
  </si>
  <si>
    <t>推土机推土(四类土) 推土距离(m) 40～50（挖填平衡）</t>
  </si>
  <si>
    <t>推土机推运石碴 运距(m) 40</t>
  </si>
  <si>
    <t>(三)</t>
  </si>
  <si>
    <t>土壤保护与修复工程</t>
  </si>
  <si>
    <t>土壤保护工程</t>
  </si>
  <si>
    <t>表土保护工程</t>
  </si>
  <si>
    <t>表土剥离</t>
  </si>
  <si>
    <t>10237+10238×2</t>
  </si>
  <si>
    <t>1m3挖掘机挖装自卸汽车运土 运距(km) 9～10 实际:12</t>
  </si>
  <si>
    <t>购土</t>
  </si>
  <si>
    <t>土壤修复工程</t>
  </si>
  <si>
    <t>土壤重构工程</t>
  </si>
  <si>
    <t>表土回覆</t>
  </si>
  <si>
    <t>推土机推土(三类土) 推土距离(m) 30～40</t>
  </si>
  <si>
    <t xml:space="preserve">人工细部平整 </t>
  </si>
  <si>
    <t>公顷</t>
  </si>
  <si>
    <t xml:space="preserve">土地翻耕 </t>
  </si>
  <si>
    <t>土地翻耕 三类土</t>
  </si>
  <si>
    <t>土壤培肥工程</t>
  </si>
  <si>
    <t>地力培 肥</t>
  </si>
  <si>
    <t>土壤培肥改良 土壤措施 农家肥</t>
  </si>
  <si>
    <t>亩</t>
  </si>
  <si>
    <t>(四)</t>
  </si>
  <si>
    <t>植被恢复工程</t>
  </si>
  <si>
    <t>绿化工程</t>
  </si>
  <si>
    <t>绿化防护带</t>
  </si>
  <si>
    <t>栽植刺槐(带土球) 土球直径(在cm以内) 40</t>
  </si>
  <si>
    <t>100株</t>
  </si>
  <si>
    <t>栽植火棘(带土球) 土球直径(在CM以内) 30</t>
  </si>
  <si>
    <t>栽植攀缘植物油麻藤 3年生</t>
  </si>
  <si>
    <t>直播种草 撒播 覆土</t>
  </si>
  <si>
    <t>hm2</t>
  </si>
  <si>
    <t>(五)</t>
  </si>
  <si>
    <t>配套工程</t>
  </si>
  <si>
    <t>田间道路工程</t>
  </si>
  <si>
    <t>生产路工程</t>
  </si>
  <si>
    <t>2.5m宽混凝土路面</t>
  </si>
  <si>
    <t>路床(槽)压实</t>
  </si>
  <si>
    <t>1000m2</t>
  </si>
  <si>
    <t>手摆片石(人工摊铺) 压实厚度20cm</t>
  </si>
  <si>
    <t>碎石路基 厚度10cm</t>
  </si>
  <si>
    <t>80053+80054×5</t>
  </si>
  <si>
    <t>水泥混凝土路面 厚度(cm) 15cm 实际:20</t>
  </si>
  <si>
    <t>新修生产路1M宽混凝土路</t>
  </si>
  <si>
    <t>人工挖土方 三类土</t>
  </si>
  <si>
    <t>80018-80019×5</t>
  </si>
  <si>
    <t>块石路基 厚度10cm 实际:5</t>
  </si>
  <si>
    <t>80053-80054×5</t>
  </si>
  <si>
    <t>水泥混凝土路面 厚度(cm) 15cm 实际:10</t>
  </si>
  <si>
    <t>灌溉排水工程</t>
  </si>
  <si>
    <t>截排水沟</t>
  </si>
  <si>
    <t>排水沟-1(0.4M*0.4M浆砌条石)</t>
  </si>
  <si>
    <t>机械凿打岩石 Ⅴ～Ⅷ</t>
  </si>
  <si>
    <t>人工挖沟槽 三类土 不修边{基×0.9;}</t>
  </si>
  <si>
    <t>现浇混凝土渠道底板</t>
  </si>
  <si>
    <t>伸缩缝 沥青木板</t>
  </si>
  <si>
    <t>浆砌条石 排水沟</t>
  </si>
  <si>
    <t>混凝土压顶 挡土墙</t>
  </si>
  <si>
    <t>泄水孔 塑料</t>
  </si>
  <si>
    <t>100m</t>
  </si>
  <si>
    <t>渠系附属工程</t>
  </si>
  <si>
    <t>沉沙凼</t>
  </si>
  <si>
    <t>人工挖基坑(四类土) 深度(m以内) 2</t>
  </si>
  <si>
    <t>涵洞 底板</t>
  </si>
  <si>
    <t>浆砌块石 挡土墙</t>
  </si>
  <si>
    <t>原土夯实</t>
  </si>
  <si>
    <t>砌体砂浆抹面 厚2cm 平面</t>
  </si>
  <si>
    <t>砌体砂浆抹面 厚2cm 立面</t>
  </si>
  <si>
    <t>过沟盖板</t>
  </si>
  <si>
    <t>预制混凝土板安装 单个构件体积(m3) 0～0.2</t>
  </si>
  <si>
    <t>预制混凝土板 平板</t>
  </si>
  <si>
    <t>钢筋制作安装 其他 人力</t>
  </si>
  <si>
    <t>t</t>
  </si>
  <si>
    <t>(六)</t>
  </si>
  <si>
    <t>安全文明施工及环境保护费</t>
  </si>
  <si>
    <t>项</t>
  </si>
  <si>
    <t>安全文明施工费</t>
  </si>
  <si>
    <t>%</t>
  </si>
  <si>
    <t>填表说明：1．表中(6)＝(4)×(5)。
          2．表中(5)见表3-2。</t>
  </si>
  <si>
    <t xml:space="preserve"> 附表2</t>
  </si>
  <si>
    <t>主要材料预算价格计算表</t>
  </si>
  <si>
    <t>名称及规格</t>
  </si>
  <si>
    <t>原价依据</t>
  </si>
  <si>
    <t>单位毛重(t)</t>
  </si>
  <si>
    <t>每吨运费(元)</t>
  </si>
  <si>
    <t>价      格(元)</t>
  </si>
  <si>
    <t>原价</t>
  </si>
  <si>
    <t>运杂费</t>
  </si>
  <si>
    <t>采购及保管费</t>
  </si>
  <si>
    <t>到工地价格</t>
  </si>
  <si>
    <t>保险费</t>
  </si>
  <si>
    <t>预算价格</t>
  </si>
  <si>
    <t xml:space="preserve">钢筋 </t>
  </si>
  <si>
    <t xml:space="preserve">水泥32.5 </t>
  </si>
  <si>
    <t>kg</t>
  </si>
  <si>
    <t xml:space="preserve">特细砂 </t>
  </si>
  <si>
    <t xml:space="preserve">碎石 </t>
  </si>
  <si>
    <t xml:space="preserve">条石 </t>
  </si>
  <si>
    <t xml:space="preserve">块（片）石 </t>
  </si>
  <si>
    <t>刺槐 胸径3-4cm</t>
  </si>
  <si>
    <t>株</t>
  </si>
  <si>
    <t>火棘 冠幅60cm</t>
  </si>
  <si>
    <t>油麻藤 藤长&gt;100cm</t>
  </si>
  <si>
    <t xml:space="preserve"> 附表3</t>
  </si>
  <si>
    <t>次要材料预算价格表</t>
  </si>
  <si>
    <t xml:space="preserve">电 </t>
  </si>
  <si>
    <t>kW.h</t>
  </si>
  <si>
    <t xml:space="preserve">风 </t>
  </si>
  <si>
    <t xml:space="preserve">水 </t>
  </si>
  <si>
    <t xml:space="preserve">汽油 </t>
  </si>
  <si>
    <t xml:space="preserve">柴油 </t>
  </si>
  <si>
    <t xml:space="preserve">型钢 </t>
  </si>
  <si>
    <t xml:space="preserve">碎石20mm </t>
  </si>
  <si>
    <t xml:space="preserve">碎石40mm </t>
  </si>
  <si>
    <t xml:space="preserve">碎石80mm </t>
  </si>
  <si>
    <t xml:space="preserve">块石 </t>
  </si>
  <si>
    <t xml:space="preserve">木板 </t>
  </si>
  <si>
    <t xml:space="preserve">板枋材 </t>
  </si>
  <si>
    <t xml:space="preserve">沥青 </t>
  </si>
  <si>
    <t xml:space="preserve">钢模板 </t>
  </si>
  <si>
    <t xml:space="preserve">组合钢模板 </t>
  </si>
  <si>
    <t xml:space="preserve">电焊条 </t>
  </si>
  <si>
    <t xml:space="preserve">镀锌铁件 </t>
  </si>
  <si>
    <t xml:space="preserve">肥料 </t>
  </si>
  <si>
    <t xml:space="preserve">卡扣件 </t>
  </si>
  <si>
    <t xml:space="preserve">铁垫块 </t>
  </si>
  <si>
    <t xml:space="preserve">铁钉 </t>
  </si>
  <si>
    <t xml:space="preserve">铁件 </t>
  </si>
  <si>
    <t xml:space="preserve">铁丝 </t>
  </si>
  <si>
    <t xml:space="preserve">种籽 </t>
  </si>
  <si>
    <t xml:space="preserve">塑料管φ50 </t>
  </si>
  <si>
    <t xml:space="preserve">反光膜 </t>
  </si>
  <si>
    <t xml:space="preserve">锯材 </t>
  </si>
  <si>
    <t xml:space="preserve">预制混凝土构件 </t>
  </si>
  <si>
    <t xml:space="preserve">型钢立柱 </t>
  </si>
  <si>
    <t xml:space="preserve">其他材料费 </t>
  </si>
  <si>
    <t>元</t>
  </si>
  <si>
    <t xml:space="preserve">中(粗)砂 </t>
  </si>
  <si>
    <t xml:space="preserve">粗砂 </t>
  </si>
  <si>
    <t xml:space="preserve">卵石40mm </t>
  </si>
  <si>
    <t xml:space="preserve">商品有机肥 </t>
  </si>
  <si>
    <t xml:space="preserve">金属隔离网 </t>
  </si>
  <si>
    <t xml:space="preserve">镀锌钢管φ76 </t>
  </si>
  <si>
    <t xml:space="preserve">不锈钢立柱φ75 </t>
  </si>
  <si>
    <t xml:space="preserve">铝板2.0mm </t>
  </si>
  <si>
    <t xml:space="preserve"> 表5</t>
  </si>
  <si>
    <t>其他费用预算表</t>
  </si>
  <si>
    <t>金额单位：万元</t>
  </si>
  <si>
    <t>费用名称</t>
  </si>
  <si>
    <t>计算式</t>
  </si>
  <si>
    <t>各项费用占其他费
用的比例(%)</t>
  </si>
  <si>
    <t>前期工作费</t>
  </si>
  <si>
    <t>项目前期测绘费</t>
  </si>
  <si>
    <t>项目调勘察费</t>
  </si>
  <si>
    <t>项目设计与预算编制费</t>
  </si>
  <si>
    <t>项目招标代理费</t>
  </si>
  <si>
    <t>概（预）算审查费</t>
  </si>
  <si>
    <t>施工、结算阶段全过程造价控制服务费</t>
  </si>
  <si>
    <t>工程监理费</t>
  </si>
  <si>
    <t>00</t>
  </si>
  <si>
    <t>拆迁补偿费</t>
  </si>
  <si>
    <t>竣工验收费</t>
  </si>
  <si>
    <t>0+0+0</t>
  </si>
  <si>
    <t>土壤检测费</t>
  </si>
  <si>
    <t>竣工测绘费</t>
  </si>
  <si>
    <t>项目结（决）算审计费</t>
  </si>
  <si>
    <t>业主管理费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</si>
</sst>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000"/>
    <numFmt numFmtId="178" formatCode="0.0"/>
  </numFmts>
  <fonts count="33">
    <font>
      <sz val="11"/>
      <color indexed="8"/>
      <name val="宋体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b/>
      <sz val="23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4"/>
      <color indexed="8"/>
      <name val="宋体"/>
      <charset val="134"/>
    </font>
    <font>
      <b/>
      <sz val="26"/>
      <color indexed="8"/>
      <name val="宋体"/>
      <charset val="134"/>
    </font>
    <font>
      <sz val="13"/>
      <color indexed="8"/>
      <name val="宋体"/>
      <charset val="134"/>
    </font>
    <font>
      <sz val="16"/>
      <color indexed="8"/>
      <name val="宋体"/>
      <charset val="134"/>
    </font>
    <font>
      <sz val="16"/>
      <color rgb="FF000000"/>
      <name val="宋体"/>
      <charset val="134"/>
    </font>
    <font>
      <sz val="23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6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0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6" borderId="15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60">
    <xf numFmtId="0" fontId="0" fillId="0" borderId="0" xfId="0" applyFont="1">
      <alignment vertical="center"/>
    </xf>
    <xf numFmtId="0" fontId="1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wrapText="1"/>
    </xf>
    <xf numFmtId="0" fontId="2" fillId="2" borderId="0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0" fontId="2" fillId="2" borderId="6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1" fontId="2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right" vertical="center" wrapText="1"/>
    </xf>
    <xf numFmtId="1" fontId="2" fillId="2" borderId="6" xfId="0" applyNumberFormat="1" applyFont="1" applyFill="1" applyBorder="1" applyAlignment="1">
      <alignment horizontal="right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righ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176" fontId="2" fillId="2" borderId="6" xfId="0" applyNumberFormat="1" applyFont="1" applyFill="1" applyBorder="1" applyAlignment="1">
      <alignment horizontal="right" vertical="center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righ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177" fontId="2" fillId="2" borderId="5" xfId="0" applyNumberFormat="1" applyFont="1" applyFill="1" applyBorder="1" applyAlignment="1">
      <alignment horizontal="right" vertical="center" wrapText="1"/>
    </xf>
    <xf numFmtId="176" fontId="2" fillId="2" borderId="5" xfId="0" applyNumberFormat="1" applyFont="1" applyFill="1" applyBorder="1" applyAlignment="1">
      <alignment horizontal="right" vertical="center" wrapText="1"/>
    </xf>
    <xf numFmtId="1" fontId="2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178" fontId="2" fillId="2" borderId="5" xfId="0" applyNumberFormat="1" applyFont="1" applyFill="1" applyBorder="1" applyAlignment="1">
      <alignment horizontal="right" vertical="center" wrapText="1"/>
    </xf>
    <xf numFmtId="176" fontId="2" fillId="2" borderId="8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10" fontId="2" fillId="2" borderId="6" xfId="0" applyNumberFormat="1" applyFont="1" applyFill="1" applyBorder="1" applyAlignment="1">
      <alignment horizontal="right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6" fillId="2" borderId="0" xfId="0" applyNumberFormat="1" applyFont="1" applyFill="1" applyBorder="1" applyAlignment="1">
      <alignment horizontal="center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right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wrapText="1"/>
    </xf>
    <xf numFmtId="0" fontId="8" fillId="2" borderId="0" xfId="0" applyNumberFormat="1" applyFont="1" applyFill="1" applyBorder="1" applyAlignment="1">
      <alignment horizontal="left" wrapText="1"/>
    </xf>
    <xf numFmtId="0" fontId="10" fillId="2" borderId="0" xfId="0" applyNumberFormat="1" applyFont="1" applyFill="1" applyAlignment="1">
      <alignment horizontal="left" wrapText="1"/>
    </xf>
    <xf numFmtId="0" fontId="9" fillId="2" borderId="0" xfId="0" applyNumberFormat="1" applyFont="1" applyFill="1" applyAlignment="1">
      <alignment horizontal="left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wrapText="1"/>
    </xf>
    <xf numFmtId="0" fontId="11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left" vertical="center" wrapText="1"/>
    </xf>
    <xf numFmtId="1" fontId="0" fillId="2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6"/>
  <sheetViews>
    <sheetView workbookViewId="0">
      <selection activeCell="E8" sqref="E8"/>
    </sheetView>
  </sheetViews>
  <sheetFormatPr defaultColWidth="9" defaultRowHeight="13.5" outlineLevelCol="1"/>
  <cols>
    <col min="1" max="1" width="84.2833333333333" customWidth="1"/>
    <col min="2" max="2" width="5.975" customWidth="1"/>
  </cols>
  <sheetData>
    <row r="1" ht="48.2" customHeight="1" spans="1:2">
      <c r="A1" s="56"/>
      <c r="B1" s="2"/>
    </row>
    <row r="2" ht="75.6" customHeight="1" spans="1:2">
      <c r="A2" s="57" t="s">
        <v>0</v>
      </c>
      <c r="B2" s="2"/>
    </row>
    <row r="3" ht="25.9" customHeight="1" spans="1:2">
      <c r="A3" s="58" t="s">
        <v>1</v>
      </c>
      <c r="B3" s="59">
        <v>1</v>
      </c>
    </row>
    <row r="4" ht="25.9" customHeight="1" spans="1:2">
      <c r="A4" s="58" t="s">
        <v>2</v>
      </c>
      <c r="B4" s="59">
        <v>2</v>
      </c>
    </row>
    <row r="5" ht="25.9" customHeight="1" spans="1:2">
      <c r="A5" s="58" t="s">
        <v>3</v>
      </c>
      <c r="B5" s="59">
        <v>3</v>
      </c>
    </row>
    <row r="6" ht="25.9" customHeight="1" spans="1:2">
      <c r="A6" s="58" t="s">
        <v>4</v>
      </c>
      <c r="B6" s="59">
        <v>4</v>
      </c>
    </row>
    <row r="7" ht="25.9" customHeight="1" spans="1:2">
      <c r="A7" s="58" t="s">
        <v>5</v>
      </c>
      <c r="B7" s="59">
        <v>5</v>
      </c>
    </row>
    <row r="8" ht="25.9" customHeight="1" spans="1:2">
      <c r="A8" s="58" t="s">
        <v>6</v>
      </c>
      <c r="B8" s="59">
        <v>8</v>
      </c>
    </row>
    <row r="9" ht="25.9" customHeight="1" spans="1:2">
      <c r="A9" s="58" t="s">
        <v>7</v>
      </c>
      <c r="B9" s="59">
        <v>9</v>
      </c>
    </row>
    <row r="10" ht="25.9" customHeight="1" spans="1:2">
      <c r="A10" s="58"/>
      <c r="B10" s="59"/>
    </row>
    <row r="11" ht="25.9" customHeight="1" spans="1:2">
      <c r="A11" s="58"/>
      <c r="B11" s="58"/>
    </row>
    <row r="12" ht="25.9" customHeight="1" spans="1:2">
      <c r="A12" s="58"/>
      <c r="B12" s="58"/>
    </row>
    <row r="13" ht="25.9" customHeight="1" spans="1:2">
      <c r="A13" s="58"/>
      <c r="B13" s="58"/>
    </row>
    <row r="14" ht="25.9" customHeight="1" spans="1:2">
      <c r="A14" s="58"/>
      <c r="B14" s="58"/>
    </row>
    <row r="15" ht="25.9" customHeight="1" spans="1:2">
      <c r="A15" s="58"/>
      <c r="B15" s="58"/>
    </row>
    <row r="16" ht="25.9" customHeight="1" spans="1:2">
      <c r="A16" s="58"/>
      <c r="B16" s="58"/>
    </row>
    <row r="17" ht="25.9" customHeight="1" spans="1:2">
      <c r="A17" s="58"/>
      <c r="B17" s="58"/>
    </row>
    <row r="18" ht="25.9" customHeight="1" spans="1:2">
      <c r="A18" s="58"/>
      <c r="B18" s="58"/>
    </row>
    <row r="19" ht="25.9" customHeight="1" spans="1:2">
      <c r="A19" s="58"/>
      <c r="B19" s="58"/>
    </row>
    <row r="20" ht="25.9" customHeight="1" spans="1:2">
      <c r="A20" s="58"/>
      <c r="B20" s="58"/>
    </row>
    <row r="21" ht="25.9" customHeight="1" spans="1:2">
      <c r="A21" s="58"/>
      <c r="B21" s="58"/>
    </row>
    <row r="22" ht="25.9" customHeight="1" spans="1:2">
      <c r="A22" s="58"/>
      <c r="B22" s="58"/>
    </row>
    <row r="23" ht="25.9" customHeight="1" spans="1:2">
      <c r="A23" s="58"/>
      <c r="B23" s="58"/>
    </row>
    <row r="24" ht="25.9" customHeight="1" spans="1:2">
      <c r="A24" s="58"/>
      <c r="B24" s="58"/>
    </row>
    <row r="25" ht="25.9" customHeight="1" spans="1:2">
      <c r="A25" s="58"/>
      <c r="B25" s="58"/>
    </row>
    <row r="26" ht="25.9" customHeight="1" spans="1:2">
      <c r="A26" s="58"/>
      <c r="B26" s="58"/>
    </row>
  </sheetData>
  <mergeCells count="2">
    <mergeCell ref="A1:B1"/>
    <mergeCell ref="A2:B2"/>
  </mergeCells>
  <pageMargins left="0.68" right="0.29" top="0.29" bottom="0.68" header="0.3" footer="0.3"/>
  <pageSetup paperSize="9" orientation="portrait" useFirstPageNumber="1" horizontalDpi="600" verticalDpi="600"/>
  <headerFooter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H2" sqref="H2"/>
    </sheetView>
  </sheetViews>
  <sheetFormatPr defaultColWidth="9" defaultRowHeight="13.5" outlineLevelCol="3"/>
  <cols>
    <col min="1" max="1" width="10.5583333333333" customWidth="1"/>
    <col min="2" max="2" width="21.1" customWidth="1"/>
    <col min="3" max="3" width="0.766666666666667" customWidth="1"/>
    <col min="4" max="4" width="48.6916666666667" customWidth="1"/>
  </cols>
  <sheetData>
    <row r="1" ht="77" customHeight="1" spans="1:4">
      <c r="A1" s="47"/>
      <c r="B1" s="24"/>
      <c r="C1" s="2"/>
      <c r="D1" s="24"/>
    </row>
    <row r="2" ht="96.25" customHeight="1" spans="1:4">
      <c r="A2" s="55" t="s">
        <v>8</v>
      </c>
      <c r="B2" s="24"/>
      <c r="C2" s="2"/>
      <c r="D2" s="24"/>
    </row>
    <row r="3" ht="115.2" customHeight="1" spans="1:4">
      <c r="A3" s="2"/>
      <c r="B3" s="49"/>
      <c r="C3" s="50"/>
      <c r="D3" s="24"/>
    </row>
    <row r="4" ht="18" customHeight="1" spans="1:4">
      <c r="A4" s="2"/>
      <c r="B4" s="24"/>
      <c r="C4" s="2"/>
      <c r="D4" s="24"/>
    </row>
    <row r="5" ht="14.4" customHeight="1" spans="1:4">
      <c r="A5" s="2"/>
      <c r="B5" s="24"/>
      <c r="C5" s="2"/>
      <c r="D5" s="24"/>
    </row>
    <row r="6" ht="15.1" customHeight="1" spans="1:4">
      <c r="A6" s="2"/>
      <c r="B6" s="24"/>
      <c r="C6" s="2"/>
      <c r="D6" s="24"/>
    </row>
    <row r="7" ht="12.2" customHeight="1" spans="1:4">
      <c r="A7" s="2"/>
      <c r="B7" s="24"/>
      <c r="C7" s="2"/>
      <c r="D7" s="24"/>
    </row>
    <row r="8" ht="16.55" customHeight="1" spans="1:4">
      <c r="A8" s="2"/>
      <c r="B8" s="24"/>
      <c r="C8" s="2"/>
      <c r="D8" s="24"/>
    </row>
    <row r="9" ht="228.2" customHeight="1" spans="1:4">
      <c r="A9" s="2"/>
      <c r="B9" s="24"/>
      <c r="C9" s="2"/>
      <c r="D9" s="24"/>
    </row>
    <row r="10" ht="20.85" customHeight="1" spans="1:4">
      <c r="A10" s="52"/>
      <c r="B10" s="51" t="s">
        <v>9</v>
      </c>
      <c r="C10" s="2"/>
      <c r="D10" s="51" t="s">
        <v>10</v>
      </c>
    </row>
    <row r="11" ht="23" customHeight="1" spans="1:4">
      <c r="A11" s="2"/>
      <c r="B11" s="24"/>
      <c r="C11" s="2"/>
      <c r="D11" s="24"/>
    </row>
    <row r="12" ht="14.4" customHeight="1" spans="1:4">
      <c r="A12" s="52"/>
      <c r="B12" s="51" t="s">
        <v>11</v>
      </c>
      <c r="C12" s="2"/>
      <c r="D12" s="51" t="s">
        <v>12</v>
      </c>
    </row>
    <row r="13" ht="25.9" customHeight="1" spans="1:4">
      <c r="A13" s="2"/>
      <c r="B13" s="24"/>
      <c r="C13" s="2"/>
      <c r="D13" s="24"/>
    </row>
    <row r="14" ht="14.4" customHeight="1" spans="1:4">
      <c r="A14" s="52"/>
      <c r="B14" s="51" t="s">
        <v>13</v>
      </c>
      <c r="C14" s="2"/>
      <c r="D14" s="51" t="s">
        <v>14</v>
      </c>
    </row>
    <row r="15" ht="32.4" customHeight="1" spans="1:4">
      <c r="A15" s="2"/>
      <c r="B15" s="24"/>
      <c r="C15" s="2"/>
      <c r="D15" s="24"/>
    </row>
    <row r="16" ht="14.4" customHeight="1" spans="1:4">
      <c r="A16" s="2"/>
      <c r="B16" s="24"/>
      <c r="C16" s="2"/>
      <c r="D16" s="24"/>
    </row>
    <row r="17" ht="14.4" customHeight="1" spans="1:4">
      <c r="A17" s="2"/>
      <c r="B17" s="24"/>
      <c r="C17" s="2"/>
      <c r="D17" s="24"/>
    </row>
  </sheetData>
  <mergeCells count="13">
    <mergeCell ref="A1:D1"/>
    <mergeCell ref="A2:D2"/>
    <mergeCell ref="A16:D16"/>
    <mergeCell ref="A10:A11"/>
    <mergeCell ref="A12:A13"/>
    <mergeCell ref="A14:A15"/>
    <mergeCell ref="D10:D11"/>
    <mergeCell ref="D12:D13"/>
    <mergeCell ref="D14:D15"/>
    <mergeCell ref="A4:D9"/>
    <mergeCell ref="B10:C11"/>
    <mergeCell ref="B12:C13"/>
    <mergeCell ref="B14:C15"/>
  </mergeCells>
  <pageMargins left="0.68" right="0.29" top="0.29" bottom="0.29" header="0.3" footer="0.3"/>
  <pageSetup paperSize="9" orientation="portrait" useFirstPageNumber="1" horizontalDpi="600" verticalDpi="600"/>
  <headerFooter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opLeftCell="A7" workbookViewId="0">
      <selection activeCell="F9" sqref="F9"/>
    </sheetView>
  </sheetViews>
  <sheetFormatPr defaultColWidth="9" defaultRowHeight="13.5" outlineLevelCol="3"/>
  <cols>
    <col min="1" max="1" width="10.5583333333333" customWidth="1"/>
    <col min="2" max="2" width="21.1" customWidth="1"/>
    <col min="3" max="3" width="2.53333333333333" customWidth="1"/>
    <col min="4" max="4" width="48.6916666666667" customWidth="1"/>
  </cols>
  <sheetData>
    <row r="1" ht="53.25" customHeight="1" spans="1:4">
      <c r="A1" s="47"/>
      <c r="B1" s="24"/>
      <c r="C1" s="2"/>
      <c r="D1" s="24"/>
    </row>
    <row r="2" ht="50.1" customHeight="1" spans="1:4">
      <c r="A2" s="48" t="s">
        <v>8</v>
      </c>
      <c r="B2" s="24"/>
      <c r="C2" s="2"/>
      <c r="D2" s="24"/>
    </row>
    <row r="3" ht="115.9" customHeight="1" spans="1:4">
      <c r="A3" s="2"/>
      <c r="B3" s="49"/>
      <c r="C3" s="50"/>
      <c r="D3" s="24"/>
    </row>
    <row r="4" ht="36.7" customHeight="1" spans="1:4">
      <c r="A4" s="2"/>
      <c r="B4" s="51" t="s">
        <v>9</v>
      </c>
      <c r="C4" s="2"/>
      <c r="D4" s="51" t="s">
        <v>10</v>
      </c>
    </row>
    <row r="5" ht="23.75" customHeight="1" spans="1:4">
      <c r="A5" s="2"/>
      <c r="B5" s="24"/>
      <c r="C5" s="2"/>
      <c r="D5" s="24"/>
    </row>
    <row r="6" ht="33.1" customHeight="1" spans="1:4">
      <c r="A6" s="2"/>
      <c r="B6" s="51" t="s">
        <v>11</v>
      </c>
      <c r="C6" s="2"/>
      <c r="D6" s="51" t="s">
        <v>12</v>
      </c>
    </row>
    <row r="7" ht="25.2" customHeight="1" spans="1:4">
      <c r="A7" s="2"/>
      <c r="B7" s="24"/>
      <c r="C7" s="2"/>
      <c r="D7" s="24"/>
    </row>
    <row r="8" ht="82.05" customHeight="1" spans="1:4">
      <c r="A8" s="2"/>
      <c r="B8" s="24"/>
      <c r="C8" s="2"/>
      <c r="D8" s="24"/>
    </row>
    <row r="9" ht="74.85" customHeight="1" spans="1:4">
      <c r="A9" s="2"/>
      <c r="B9" s="24"/>
      <c r="C9" s="2"/>
      <c r="D9" s="24"/>
    </row>
    <row r="10" ht="20.85" customHeight="1" spans="1:4">
      <c r="A10" s="52"/>
      <c r="B10" s="53" t="s">
        <v>15</v>
      </c>
      <c r="C10" s="54"/>
      <c r="D10" s="54"/>
    </row>
    <row r="11" ht="23" customHeight="1" spans="1:4">
      <c r="A11" s="2"/>
      <c r="B11" s="54"/>
      <c r="C11" s="54"/>
      <c r="D11" s="54"/>
    </row>
    <row r="12" ht="14.4" customHeight="1" spans="1:4">
      <c r="A12" s="52"/>
      <c r="B12" s="53" t="s">
        <v>16</v>
      </c>
      <c r="C12" s="54"/>
      <c r="D12" s="54"/>
    </row>
    <row r="13" ht="25.9" customHeight="1" spans="1:4">
      <c r="A13" s="2"/>
      <c r="B13" s="54"/>
      <c r="C13" s="54"/>
      <c r="D13" s="54"/>
    </row>
    <row r="14" ht="14.4" customHeight="1" spans="1:4">
      <c r="A14" s="52"/>
      <c r="B14" s="53" t="s">
        <v>17</v>
      </c>
      <c r="C14" s="54"/>
      <c r="D14" s="54"/>
    </row>
    <row r="15" ht="32.4" customHeight="1" spans="1:4">
      <c r="A15" s="2"/>
      <c r="B15" s="54"/>
      <c r="C15" s="54"/>
      <c r="D15" s="54"/>
    </row>
    <row r="16" ht="51.1" customHeight="1" spans="1:4">
      <c r="A16" s="2"/>
      <c r="B16" s="51" t="s">
        <v>18</v>
      </c>
      <c r="C16" s="2"/>
      <c r="D16" s="51" t="s">
        <v>14</v>
      </c>
    </row>
    <row r="17" ht="27.35" customHeight="1" spans="1:4">
      <c r="A17" s="2"/>
      <c r="B17" s="24"/>
      <c r="C17" s="2"/>
      <c r="D17" s="46"/>
    </row>
    <row r="18" ht="14.4" customHeight="1" spans="1:4">
      <c r="A18" s="2"/>
      <c r="B18" s="24"/>
      <c r="C18" s="2"/>
      <c r="D18" s="24"/>
    </row>
    <row r="19" ht="14.4" customHeight="1" spans="1:4">
      <c r="A19" s="2"/>
      <c r="B19" s="24"/>
      <c r="C19" s="2"/>
      <c r="D19" s="24"/>
    </row>
  </sheetData>
  <mergeCells count="15">
    <mergeCell ref="A1:D1"/>
    <mergeCell ref="A18:D18"/>
    <mergeCell ref="A10:A11"/>
    <mergeCell ref="A12:A13"/>
    <mergeCell ref="A14:A15"/>
    <mergeCell ref="D4:D5"/>
    <mergeCell ref="D6:D7"/>
    <mergeCell ref="D16:D17"/>
    <mergeCell ref="A2:D3"/>
    <mergeCell ref="B4:C5"/>
    <mergeCell ref="B6:C7"/>
    <mergeCell ref="B16:C17"/>
    <mergeCell ref="B10:D11"/>
    <mergeCell ref="B12:D13"/>
    <mergeCell ref="B14:D15"/>
  </mergeCells>
  <pageMargins left="0.68" right="0.29" top="0.29" bottom="0.29" header="0.3" footer="0.3"/>
  <pageSetup paperSize="9" orientation="portrait" useFirstPageNumber="1" horizontalDpi="600" verticalDpi="600"/>
  <headerFooter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C25" sqref="C25"/>
    </sheetView>
  </sheetViews>
  <sheetFormatPr defaultColWidth="9" defaultRowHeight="13.5" outlineLevelCol="3"/>
  <cols>
    <col min="1" max="1" width="9.15833333333333" customWidth="1"/>
    <col min="2" max="2" width="47.5" customWidth="1"/>
    <col min="3" max="3" width="41.7833333333333" customWidth="1"/>
    <col min="4" max="4" width="40.2583333333333" customWidth="1"/>
    <col min="7" max="7" width="12.75" customWidth="1"/>
    <col min="8" max="8" width="12.625"/>
  </cols>
  <sheetData>
    <row r="1" ht="14.4" customHeight="1" spans="1:4">
      <c r="A1" s="1" t="s">
        <v>19</v>
      </c>
      <c r="B1" s="24"/>
      <c r="C1" s="3"/>
      <c r="D1" s="3"/>
    </row>
    <row r="2" ht="31.25" customHeight="1" spans="1:4">
      <c r="A2" s="4" t="s">
        <v>20</v>
      </c>
      <c r="B2" s="2"/>
      <c r="C2" s="3"/>
      <c r="D2" s="2"/>
    </row>
    <row r="3" ht="14.4" customHeight="1" spans="1:4">
      <c r="A3" s="24"/>
      <c r="B3" s="24"/>
      <c r="C3" s="3"/>
      <c r="D3" s="3"/>
    </row>
    <row r="4" ht="24.75" customHeight="1" spans="1:4">
      <c r="A4" s="5" t="s">
        <v>21</v>
      </c>
      <c r="B4" s="2"/>
      <c r="C4" s="5" t="s">
        <v>22</v>
      </c>
      <c r="D4" s="6" t="s">
        <v>23</v>
      </c>
    </row>
    <row r="5" ht="20.85" customHeight="1" spans="1:4">
      <c r="A5" s="7" t="s">
        <v>24</v>
      </c>
      <c r="B5" s="8" t="s">
        <v>25</v>
      </c>
      <c r="C5" s="8" t="s">
        <v>26</v>
      </c>
      <c r="D5" s="9" t="s">
        <v>27</v>
      </c>
    </row>
    <row r="6" ht="19.4" customHeight="1" spans="1:4">
      <c r="A6" s="10"/>
      <c r="B6" s="11" t="s">
        <v>28</v>
      </c>
      <c r="C6" s="11" t="s">
        <v>29</v>
      </c>
      <c r="D6" s="12" t="s">
        <v>30</v>
      </c>
    </row>
    <row r="7" ht="19.4" customHeight="1" spans="1:4">
      <c r="A7" s="10" t="s">
        <v>31</v>
      </c>
      <c r="B7" s="11" t="s">
        <v>32</v>
      </c>
      <c r="C7" s="37">
        <f>'表3 工程施工费预算汇总表'!C7</f>
        <v>243768.1476</v>
      </c>
      <c r="D7" s="45">
        <v>0.9346</v>
      </c>
    </row>
    <row r="8" ht="19.4" customHeight="1" spans="1:4">
      <c r="A8" s="10" t="s">
        <v>33</v>
      </c>
      <c r="B8" s="11" t="s">
        <v>34</v>
      </c>
      <c r="C8" s="16"/>
      <c r="D8" s="17"/>
    </row>
    <row r="9" ht="19.4" customHeight="1" spans="1:4">
      <c r="A9" s="10" t="s">
        <v>35</v>
      </c>
      <c r="B9" s="11" t="s">
        <v>36</v>
      </c>
      <c r="C9" s="16"/>
      <c r="D9" s="17"/>
    </row>
    <row r="10" ht="19.4" customHeight="1" spans="1:4">
      <c r="A10" s="10" t="s">
        <v>37</v>
      </c>
      <c r="B10" s="11" t="s">
        <v>38</v>
      </c>
      <c r="C10" s="16"/>
      <c r="D10" s="17"/>
    </row>
    <row r="11" ht="19.4" customHeight="1" spans="1:4">
      <c r="A11" s="10" t="s">
        <v>39</v>
      </c>
      <c r="B11" s="11" t="s">
        <v>40</v>
      </c>
      <c r="C11" s="37">
        <f>ROUND(17961.87*0.95,2)</f>
        <v>17063.78</v>
      </c>
      <c r="D11" s="45">
        <v>0.0654</v>
      </c>
    </row>
    <row r="12" ht="19.4" customHeight="1" spans="1:4">
      <c r="A12" s="10"/>
      <c r="B12" s="11"/>
      <c r="C12" s="16"/>
      <c r="D12" s="17"/>
    </row>
    <row r="13" ht="19.4" customHeight="1" spans="1:4">
      <c r="A13" s="10"/>
      <c r="B13" s="11"/>
      <c r="C13" s="16"/>
      <c r="D13" s="17"/>
    </row>
    <row r="14" ht="19.4" customHeight="1" spans="1:4">
      <c r="A14" s="10"/>
      <c r="B14" s="11"/>
      <c r="C14" s="16"/>
      <c r="D14" s="17"/>
    </row>
    <row r="15" ht="19.4" customHeight="1" spans="1:4">
      <c r="A15" s="10"/>
      <c r="B15" s="11"/>
      <c r="C15" s="16"/>
      <c r="D15" s="17"/>
    </row>
    <row r="16" ht="19.4" customHeight="1" spans="1:4">
      <c r="A16" s="10"/>
      <c r="B16" s="11"/>
      <c r="C16" s="16"/>
      <c r="D16" s="17"/>
    </row>
    <row r="17" ht="19.4" customHeight="1" spans="1:4">
      <c r="A17" s="10"/>
      <c r="B17" s="11"/>
      <c r="C17" s="16"/>
      <c r="D17" s="17"/>
    </row>
    <row r="18" ht="19.4" customHeight="1" spans="1:4">
      <c r="A18" s="10"/>
      <c r="B18" s="11"/>
      <c r="C18" s="16"/>
      <c r="D18" s="17"/>
    </row>
    <row r="19" ht="19.4" customHeight="1" spans="1:4">
      <c r="A19" s="10"/>
      <c r="B19" s="11"/>
      <c r="C19" s="16"/>
      <c r="D19" s="17"/>
    </row>
    <row r="20" ht="19.4" customHeight="1" spans="1:4">
      <c r="A20" s="10"/>
      <c r="B20" s="11"/>
      <c r="C20" s="16"/>
      <c r="D20" s="17"/>
    </row>
    <row r="21" ht="19.4" customHeight="1" spans="1:4">
      <c r="A21" s="10"/>
      <c r="B21" s="11"/>
      <c r="C21" s="16"/>
      <c r="D21" s="17"/>
    </row>
    <row r="22" ht="19.4" customHeight="1" spans="1:4">
      <c r="A22" s="10"/>
      <c r="B22" s="11"/>
      <c r="C22" s="16"/>
      <c r="D22" s="17"/>
    </row>
    <row r="23" ht="19.4" customHeight="1" spans="1:4">
      <c r="A23" s="10"/>
      <c r="B23" s="11"/>
      <c r="C23" s="16"/>
      <c r="D23" s="17"/>
    </row>
    <row r="24" ht="19.4" customHeight="1" spans="1:4">
      <c r="A24" s="10"/>
      <c r="B24" s="11"/>
      <c r="C24" s="16"/>
      <c r="D24" s="17"/>
    </row>
    <row r="25" ht="19.4" customHeight="1" spans="1:4">
      <c r="A25" s="18" t="s">
        <v>41</v>
      </c>
      <c r="B25" s="28"/>
      <c r="C25" s="41">
        <f>C11+C7</f>
        <v>260831.9276</v>
      </c>
      <c r="D25" s="22"/>
    </row>
    <row r="26" ht="18" customHeight="1" spans="1:4">
      <c r="A26" s="46"/>
      <c r="B26" s="2"/>
      <c r="C26" s="3"/>
      <c r="D26" s="2"/>
    </row>
  </sheetData>
  <mergeCells count="7">
    <mergeCell ref="A1:D1"/>
    <mergeCell ref="A2:D2"/>
    <mergeCell ref="A3:D3"/>
    <mergeCell ref="A4:B4"/>
    <mergeCell ref="A25:B25"/>
    <mergeCell ref="A26:D26"/>
    <mergeCell ref="A5:A6"/>
  </mergeCells>
  <pageMargins left="0.29" right="0.29" top="0.68" bottom="0.29" header="0.3" footer="0.3"/>
  <pageSetup paperSize="9" orientation="landscape" useFirstPageNumber="1" horizontalDpi="600" verticalDpi="600"/>
  <headerFooter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G19" sqref="G19"/>
    </sheetView>
  </sheetViews>
  <sheetFormatPr defaultColWidth="9" defaultRowHeight="13.5" outlineLevelCol="3"/>
  <cols>
    <col min="1" max="1" width="9.15833333333333" customWidth="1"/>
    <col min="2" max="2" width="55.3" customWidth="1"/>
    <col min="3" max="3" width="47.0333333333333" customWidth="1"/>
    <col min="4" max="4" width="27.2" customWidth="1"/>
  </cols>
  <sheetData>
    <row r="1" ht="14.4" customHeight="1" spans="1:4">
      <c r="A1" s="1" t="s">
        <v>42</v>
      </c>
      <c r="B1" s="24"/>
      <c r="C1" s="3"/>
      <c r="D1" s="3"/>
    </row>
    <row r="2" ht="31.25" customHeight="1" spans="1:4">
      <c r="A2" s="4" t="s">
        <v>43</v>
      </c>
      <c r="B2" s="2"/>
      <c r="C2" s="3"/>
      <c r="D2" s="2"/>
    </row>
    <row r="3" ht="14.4" customHeight="1" spans="1:4">
      <c r="A3" s="24"/>
      <c r="B3" s="24"/>
      <c r="C3" s="3"/>
      <c r="D3" s="3"/>
    </row>
    <row r="4" ht="14.4" customHeight="1" spans="1:4">
      <c r="A4" s="5" t="s">
        <v>21</v>
      </c>
      <c r="B4" s="2"/>
      <c r="C4" s="5"/>
      <c r="D4" s="6" t="s">
        <v>23</v>
      </c>
    </row>
    <row r="5" ht="20.85" customHeight="1" spans="1:4">
      <c r="A5" s="7" t="s">
        <v>24</v>
      </c>
      <c r="B5" s="8" t="s">
        <v>44</v>
      </c>
      <c r="C5" s="8" t="s">
        <v>26</v>
      </c>
      <c r="D5" s="9" t="s">
        <v>45</v>
      </c>
    </row>
    <row r="6" ht="19.4" customHeight="1" spans="1:4">
      <c r="A6" s="10"/>
      <c r="B6" s="11" t="s">
        <v>28</v>
      </c>
      <c r="C6" s="11" t="s">
        <v>29</v>
      </c>
      <c r="D6" s="12" t="s">
        <v>30</v>
      </c>
    </row>
    <row r="7" ht="19.4" customHeight="1" spans="1:4">
      <c r="A7" s="13">
        <v>1</v>
      </c>
      <c r="B7" s="11" t="s">
        <v>46</v>
      </c>
      <c r="C7" s="37">
        <f>'表3-1 工程施工费预算表'!G7</f>
        <v>243768.1476</v>
      </c>
      <c r="D7" s="45">
        <v>1</v>
      </c>
    </row>
    <row r="8" ht="19.4" customHeight="1" spans="1:4">
      <c r="A8" s="10"/>
      <c r="B8" s="11"/>
      <c r="C8" s="16"/>
      <c r="D8" s="17"/>
    </row>
    <row r="9" ht="19.4" customHeight="1" spans="1:4">
      <c r="A9" s="10"/>
      <c r="B9" s="11"/>
      <c r="C9" s="16"/>
      <c r="D9" s="17"/>
    </row>
    <row r="10" ht="19.4" customHeight="1" spans="1:4">
      <c r="A10" s="10"/>
      <c r="B10" s="11"/>
      <c r="C10" s="16"/>
      <c r="D10" s="17"/>
    </row>
    <row r="11" ht="19.4" customHeight="1" spans="1:4">
      <c r="A11" s="10"/>
      <c r="B11" s="11"/>
      <c r="C11" s="16"/>
      <c r="D11" s="17"/>
    </row>
    <row r="12" ht="19.4" customHeight="1" spans="1:4">
      <c r="A12" s="10"/>
      <c r="B12" s="11"/>
      <c r="C12" s="16"/>
      <c r="D12" s="17"/>
    </row>
    <row r="13" ht="19.4" customHeight="1" spans="1:4">
      <c r="A13" s="10"/>
      <c r="B13" s="11"/>
      <c r="C13" s="16"/>
      <c r="D13" s="17"/>
    </row>
    <row r="14" ht="19.4" customHeight="1" spans="1:4">
      <c r="A14" s="10"/>
      <c r="B14" s="11"/>
      <c r="C14" s="16"/>
      <c r="D14" s="17"/>
    </row>
    <row r="15" ht="19.4" customHeight="1" spans="1:4">
      <c r="A15" s="10"/>
      <c r="B15" s="11"/>
      <c r="C15" s="16"/>
      <c r="D15" s="17"/>
    </row>
    <row r="16" ht="19.4" customHeight="1" spans="1:4">
      <c r="A16" s="10"/>
      <c r="B16" s="11"/>
      <c r="C16" s="16"/>
      <c r="D16" s="17"/>
    </row>
    <row r="17" ht="19.4" customHeight="1" spans="1:4">
      <c r="A17" s="10"/>
      <c r="B17" s="11"/>
      <c r="C17" s="16"/>
      <c r="D17" s="17"/>
    </row>
    <row r="18" ht="19.4" customHeight="1" spans="1:4">
      <c r="A18" s="10"/>
      <c r="B18" s="11"/>
      <c r="C18" s="16"/>
      <c r="D18" s="17"/>
    </row>
    <row r="19" ht="19.4" customHeight="1" spans="1:4">
      <c r="A19" s="10"/>
      <c r="B19" s="11"/>
      <c r="C19" s="16"/>
      <c r="D19" s="17"/>
    </row>
    <row r="20" ht="19.4" customHeight="1" spans="1:4">
      <c r="A20" s="10"/>
      <c r="B20" s="11"/>
      <c r="C20" s="16"/>
      <c r="D20" s="17"/>
    </row>
    <row r="21" ht="19.4" customHeight="1" spans="1:4">
      <c r="A21" s="10"/>
      <c r="B21" s="11"/>
      <c r="C21" s="16"/>
      <c r="D21" s="17"/>
    </row>
    <row r="22" ht="19.4" customHeight="1" spans="1:4">
      <c r="A22" s="10"/>
      <c r="B22" s="11"/>
      <c r="C22" s="16"/>
      <c r="D22" s="17"/>
    </row>
    <row r="23" ht="19.4" customHeight="1" spans="1:4">
      <c r="A23" s="10"/>
      <c r="B23" s="11"/>
      <c r="C23" s="16"/>
      <c r="D23" s="17"/>
    </row>
    <row r="24" ht="19.4" customHeight="1" spans="1:4">
      <c r="A24" s="18" t="s">
        <v>47</v>
      </c>
      <c r="B24" s="28" t="s">
        <v>48</v>
      </c>
      <c r="C24" s="41">
        <v>243768.15</v>
      </c>
      <c r="D24" s="22"/>
    </row>
    <row r="25" ht="18" customHeight="1" spans="1:4">
      <c r="A25" s="2" t="s">
        <v>49</v>
      </c>
      <c r="B25" s="24"/>
      <c r="C25" s="3"/>
      <c r="D25" s="3"/>
    </row>
    <row r="26" ht="14.75" customHeight="1" spans="1:4">
      <c r="A26" s="46"/>
      <c r="B26" s="2"/>
      <c r="C26" s="3"/>
      <c r="D26" s="2"/>
    </row>
    <row r="27" ht="14.75" customHeight="1" spans="1:4">
      <c r="A27" s="24"/>
      <c r="B27" s="24"/>
      <c r="C27" s="3"/>
      <c r="D27" s="3"/>
    </row>
  </sheetData>
  <mergeCells count="7">
    <mergeCell ref="A1:D1"/>
    <mergeCell ref="A2:D2"/>
    <mergeCell ref="A3:D3"/>
    <mergeCell ref="A4:B4"/>
    <mergeCell ref="A25:D25"/>
    <mergeCell ref="A5:A6"/>
    <mergeCell ref="A26:D27"/>
  </mergeCells>
  <pageMargins left="0.29" right="0.29" top="0.68" bottom="0.29" header="0.3" footer="0.3"/>
  <pageSetup paperSize="9" orientation="landscape" useFirstPageNumber="1" horizontalDpi="600" verticalDpi="600"/>
  <headerFooter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0"/>
  <sheetViews>
    <sheetView tabSelected="1" topLeftCell="A104" workbookViewId="0">
      <selection activeCell="J125" sqref="J125"/>
    </sheetView>
  </sheetViews>
  <sheetFormatPr defaultColWidth="9" defaultRowHeight="13.5"/>
  <cols>
    <col min="1" max="1" width="5.49166666666667" customWidth="1"/>
    <col min="2" max="2" width="19.3166666666667" customWidth="1"/>
    <col min="3" max="3" width="26.3083333333333" customWidth="1"/>
    <col min="4" max="5" width="9.05833333333333" customWidth="1"/>
    <col min="6" max="6" width="10.3166666666667" customWidth="1"/>
    <col min="7" max="7" width="10.7" customWidth="1"/>
    <col min="8" max="8" width="11.5"/>
    <col min="9" max="9" width="13.5" customWidth="1"/>
  </cols>
  <sheetData>
    <row r="1" ht="14.4" customHeight="1" spans="1:7">
      <c r="A1" s="1" t="s">
        <v>50</v>
      </c>
      <c r="B1" s="2"/>
      <c r="C1" s="24"/>
      <c r="D1" s="24"/>
      <c r="E1" s="3"/>
      <c r="F1" s="3"/>
      <c r="G1" s="3"/>
    </row>
    <row r="2" ht="31.25" customHeight="1" spans="1:7">
      <c r="A2" s="4" t="s">
        <v>51</v>
      </c>
      <c r="B2" s="24"/>
      <c r="C2" s="2"/>
      <c r="D2" s="2"/>
      <c r="E2" s="2"/>
      <c r="F2" s="2"/>
      <c r="G2" s="2"/>
    </row>
    <row r="3" ht="14.4" customHeight="1" spans="1:7">
      <c r="A3" s="34"/>
      <c r="B3" s="2"/>
      <c r="C3" s="2"/>
      <c r="D3" s="24"/>
      <c r="E3" s="2"/>
      <c r="F3" s="3"/>
      <c r="G3" s="3"/>
    </row>
    <row r="4" ht="14.4" customHeight="1" spans="1:7">
      <c r="A4" s="5" t="s">
        <v>21</v>
      </c>
      <c r="B4" s="24"/>
      <c r="C4" s="2"/>
      <c r="D4" s="2"/>
      <c r="E4" s="2"/>
      <c r="F4" s="6" t="s">
        <v>52</v>
      </c>
      <c r="G4" s="2"/>
    </row>
    <row r="5" ht="23.75" customHeight="1" spans="1:7">
      <c r="A5" s="7" t="s">
        <v>24</v>
      </c>
      <c r="B5" s="8" t="s">
        <v>53</v>
      </c>
      <c r="C5" s="8" t="s">
        <v>44</v>
      </c>
      <c r="D5" s="8" t="s">
        <v>54</v>
      </c>
      <c r="E5" s="8" t="s">
        <v>55</v>
      </c>
      <c r="F5" s="8" t="s">
        <v>56</v>
      </c>
      <c r="G5" s="9" t="s">
        <v>57</v>
      </c>
    </row>
    <row r="6" ht="19.4" customHeight="1" spans="1:7">
      <c r="A6" s="35"/>
      <c r="B6" s="11" t="s">
        <v>28</v>
      </c>
      <c r="C6" s="11" t="s">
        <v>29</v>
      </c>
      <c r="D6" s="11" t="s">
        <v>30</v>
      </c>
      <c r="E6" s="11" t="s">
        <v>58</v>
      </c>
      <c r="F6" s="11" t="s">
        <v>59</v>
      </c>
      <c r="G6" s="12" t="s">
        <v>60</v>
      </c>
    </row>
    <row r="7" ht="22.5" spans="1:7">
      <c r="A7" s="10" t="s">
        <v>31</v>
      </c>
      <c r="B7" s="14"/>
      <c r="C7" s="14" t="s">
        <v>46</v>
      </c>
      <c r="D7" s="11"/>
      <c r="E7" s="16"/>
      <c r="F7" s="16"/>
      <c r="G7" s="25">
        <f>G8+G28+G36+G62+G70+G115</f>
        <v>243768.1476</v>
      </c>
    </row>
    <row r="8" ht="19.4" customHeight="1" spans="1:7">
      <c r="A8" s="10" t="s">
        <v>61</v>
      </c>
      <c r="B8" s="14"/>
      <c r="C8" s="14" t="s">
        <v>62</v>
      </c>
      <c r="D8" s="11"/>
      <c r="E8" s="16"/>
      <c r="F8" s="16"/>
      <c r="G8" s="25">
        <f>G9</f>
        <v>7851.28</v>
      </c>
    </row>
    <row r="9" ht="19.4" customHeight="1" spans="1:7">
      <c r="A9" s="13">
        <v>1</v>
      </c>
      <c r="B9" s="14"/>
      <c r="C9" s="14" t="s">
        <v>63</v>
      </c>
      <c r="D9" s="11"/>
      <c r="E9" s="16"/>
      <c r="F9" s="16"/>
      <c r="G9" s="25">
        <f>G10+G17</f>
        <v>7851.28</v>
      </c>
    </row>
    <row r="10" ht="19.4" customHeight="1" spans="1:7">
      <c r="A10" s="10"/>
      <c r="B10" s="14"/>
      <c r="C10" s="14" t="s">
        <v>64</v>
      </c>
      <c r="D10" s="11"/>
      <c r="E10" s="16"/>
      <c r="F10" s="16"/>
      <c r="G10" s="25">
        <f>G11</f>
        <v>5194.31</v>
      </c>
    </row>
    <row r="11" ht="19.4" customHeight="1" spans="1:7">
      <c r="A11" s="10"/>
      <c r="B11" s="14"/>
      <c r="C11" s="14" t="s">
        <v>65</v>
      </c>
      <c r="D11" s="11" t="s">
        <v>66</v>
      </c>
      <c r="E11" s="36">
        <v>29</v>
      </c>
      <c r="F11" s="37">
        <f>G11/E11</f>
        <v>179.114137931034</v>
      </c>
      <c r="G11" s="25">
        <f>SUM(G12:G16)</f>
        <v>5194.31</v>
      </c>
    </row>
    <row r="12" ht="19.4" customHeight="1" spans="1:7">
      <c r="A12" s="10"/>
      <c r="B12" s="15">
        <v>10003</v>
      </c>
      <c r="C12" s="14" t="s">
        <v>67</v>
      </c>
      <c r="D12" s="11" t="s">
        <v>68</v>
      </c>
      <c r="E12" s="38">
        <v>0.0145</v>
      </c>
      <c r="F12" s="37">
        <v>1385.75</v>
      </c>
      <c r="G12" s="25">
        <f>ROUND(E12*F12,2)</f>
        <v>20.09</v>
      </c>
    </row>
    <row r="13" ht="19.4" customHeight="1" spans="1:7">
      <c r="A13" s="10"/>
      <c r="B13" s="15">
        <v>10373</v>
      </c>
      <c r="C13" s="14" t="s">
        <v>69</v>
      </c>
      <c r="D13" s="11" t="s">
        <v>68</v>
      </c>
      <c r="E13" s="38">
        <v>0.0116</v>
      </c>
      <c r="F13" s="37">
        <v>3591.92</v>
      </c>
      <c r="G13" s="25">
        <f>ROUND(E13*F13,2)</f>
        <v>41.67</v>
      </c>
    </row>
    <row r="14" ht="19.4" customHeight="1" spans="1:7">
      <c r="A14" s="10"/>
      <c r="B14" s="15">
        <v>60206</v>
      </c>
      <c r="C14" s="14" t="s">
        <v>70</v>
      </c>
      <c r="D14" s="11" t="s">
        <v>71</v>
      </c>
      <c r="E14" s="38">
        <v>0.0522</v>
      </c>
      <c r="F14" s="37">
        <v>6015.5</v>
      </c>
      <c r="G14" s="25">
        <f t="shared" ref="G14:G19" si="0">ROUND(E14*F14,2)</f>
        <v>314.01</v>
      </c>
    </row>
    <row r="15" ht="19.4" customHeight="1" spans="1:7">
      <c r="A15" s="10"/>
      <c r="B15" s="15">
        <v>60204</v>
      </c>
      <c r="C15" s="14" t="s">
        <v>72</v>
      </c>
      <c r="D15" s="11" t="s">
        <v>73</v>
      </c>
      <c r="E15" s="37">
        <v>0.58</v>
      </c>
      <c r="F15" s="37">
        <v>3755.97</v>
      </c>
      <c r="G15" s="25">
        <f t="shared" si="0"/>
        <v>2178.46</v>
      </c>
    </row>
    <row r="16" ht="19.4" customHeight="1" spans="1:7">
      <c r="A16" s="10"/>
      <c r="B16" s="15">
        <v>60201</v>
      </c>
      <c r="C16" s="14" t="s">
        <v>74</v>
      </c>
      <c r="D16" s="11" t="s">
        <v>75</v>
      </c>
      <c r="E16" s="37">
        <v>0.29</v>
      </c>
      <c r="F16" s="37">
        <v>9103.74</v>
      </c>
      <c r="G16" s="25">
        <f t="shared" si="0"/>
        <v>2640.08</v>
      </c>
    </row>
    <row r="17" ht="19.4" customHeight="1" spans="1:7">
      <c r="A17" s="10"/>
      <c r="B17" s="14"/>
      <c r="C17" s="14" t="s">
        <v>76</v>
      </c>
      <c r="D17" s="11"/>
      <c r="E17" s="16"/>
      <c r="F17" s="16"/>
      <c r="G17" s="25">
        <f>G18+G23</f>
        <v>2656.97</v>
      </c>
    </row>
    <row r="18" ht="19.4" customHeight="1" spans="1:7">
      <c r="A18" s="10"/>
      <c r="B18" s="14"/>
      <c r="C18" s="14" t="s">
        <v>77</v>
      </c>
      <c r="D18" s="11" t="s">
        <v>78</v>
      </c>
      <c r="E18" s="36">
        <v>2</v>
      </c>
      <c r="F18" s="37">
        <f>G18/E18</f>
        <v>670.215</v>
      </c>
      <c r="G18" s="25">
        <f>SUM(G19:G22)</f>
        <v>1340.43</v>
      </c>
    </row>
    <row r="19" ht="19.4" customHeight="1" spans="1:7">
      <c r="A19" s="10"/>
      <c r="B19" s="15">
        <v>10003</v>
      </c>
      <c r="C19" s="14" t="s">
        <v>67</v>
      </c>
      <c r="D19" s="11" t="s">
        <v>68</v>
      </c>
      <c r="E19" s="39">
        <v>0.004</v>
      </c>
      <c r="F19" s="37">
        <v>1385.75</v>
      </c>
      <c r="G19" s="25">
        <f t="shared" si="0"/>
        <v>5.54</v>
      </c>
    </row>
    <row r="20" ht="19.4" customHeight="1" spans="1:7">
      <c r="A20" s="10"/>
      <c r="B20" s="15">
        <v>60206</v>
      </c>
      <c r="C20" s="14" t="s">
        <v>70</v>
      </c>
      <c r="D20" s="11" t="s">
        <v>71</v>
      </c>
      <c r="E20" s="38">
        <v>0.0256</v>
      </c>
      <c r="F20" s="37">
        <v>6015.5</v>
      </c>
      <c r="G20" s="25">
        <f t="shared" ref="G20:G27" si="1">ROUND(E20*F20,2)</f>
        <v>154</v>
      </c>
    </row>
    <row r="21" ht="19.4" customHeight="1" spans="1:7">
      <c r="A21" s="10"/>
      <c r="B21" s="15">
        <v>60208</v>
      </c>
      <c r="C21" s="14" t="s">
        <v>79</v>
      </c>
      <c r="D21" s="11" t="s">
        <v>80</v>
      </c>
      <c r="E21" s="39">
        <v>0.005</v>
      </c>
      <c r="F21" s="37">
        <v>149369.35</v>
      </c>
      <c r="G21" s="25">
        <f t="shared" si="1"/>
        <v>746.85</v>
      </c>
    </row>
    <row r="22" ht="19.4" customHeight="1" spans="1:7">
      <c r="A22" s="10"/>
      <c r="B22" s="15">
        <v>60209</v>
      </c>
      <c r="C22" s="14" t="s">
        <v>81</v>
      </c>
      <c r="D22" s="11" t="s">
        <v>80</v>
      </c>
      <c r="E22" s="39">
        <v>0.002</v>
      </c>
      <c r="F22" s="37">
        <v>217018.14</v>
      </c>
      <c r="G22" s="25">
        <f t="shared" si="1"/>
        <v>434.04</v>
      </c>
    </row>
    <row r="23" ht="19.4" customHeight="1" spans="1:7">
      <c r="A23" s="10"/>
      <c r="B23" s="14"/>
      <c r="C23" s="14" t="s">
        <v>82</v>
      </c>
      <c r="D23" s="11" t="s">
        <v>78</v>
      </c>
      <c r="E23" s="36">
        <v>1</v>
      </c>
      <c r="F23" s="37">
        <f>G23/E23</f>
        <v>1316.54</v>
      </c>
      <c r="G23" s="25">
        <f>SUM(G24:G27)</f>
        <v>1316.54</v>
      </c>
    </row>
    <row r="24" ht="19.4" customHeight="1" spans="1:7">
      <c r="A24" s="10"/>
      <c r="B24" s="15">
        <v>10003</v>
      </c>
      <c r="C24" s="14" t="s">
        <v>67</v>
      </c>
      <c r="D24" s="11" t="s">
        <v>68</v>
      </c>
      <c r="E24" s="38">
        <v>0.0058</v>
      </c>
      <c r="F24" s="37">
        <v>1385.75</v>
      </c>
      <c r="G24" s="25">
        <f t="shared" si="1"/>
        <v>8.04</v>
      </c>
    </row>
    <row r="25" ht="19.4" customHeight="1" spans="1:7">
      <c r="A25" s="10"/>
      <c r="B25" s="15">
        <v>60206</v>
      </c>
      <c r="C25" s="14" t="s">
        <v>70</v>
      </c>
      <c r="D25" s="11" t="s">
        <v>71</v>
      </c>
      <c r="E25" s="38">
        <v>0.0432</v>
      </c>
      <c r="F25" s="37">
        <v>6015.5</v>
      </c>
      <c r="G25" s="25">
        <f t="shared" si="1"/>
        <v>259.87</v>
      </c>
    </row>
    <row r="26" ht="19.4" customHeight="1" spans="1:7">
      <c r="A26" s="10"/>
      <c r="B26" s="15">
        <v>60210</v>
      </c>
      <c r="C26" s="14" t="s">
        <v>83</v>
      </c>
      <c r="D26" s="11" t="s">
        <v>80</v>
      </c>
      <c r="E26" s="38">
        <v>0.0028</v>
      </c>
      <c r="F26" s="37">
        <v>58551.42</v>
      </c>
      <c r="G26" s="25">
        <f t="shared" si="1"/>
        <v>163.94</v>
      </c>
    </row>
    <row r="27" ht="19.4" customHeight="1" spans="1:7">
      <c r="A27" s="10"/>
      <c r="B27" s="15">
        <v>60211</v>
      </c>
      <c r="C27" s="14" t="s">
        <v>84</v>
      </c>
      <c r="D27" s="11" t="s">
        <v>80</v>
      </c>
      <c r="E27" s="39">
        <v>0.004</v>
      </c>
      <c r="F27" s="37">
        <v>221172.15</v>
      </c>
      <c r="G27" s="25">
        <f t="shared" si="1"/>
        <v>884.69</v>
      </c>
    </row>
    <row r="28" ht="19.4" customHeight="1" spans="1:7">
      <c r="A28" s="10" t="s">
        <v>85</v>
      </c>
      <c r="B28" s="14"/>
      <c r="C28" s="14" t="s">
        <v>86</v>
      </c>
      <c r="D28" s="11"/>
      <c r="E28" s="16"/>
      <c r="F28" s="16"/>
      <c r="G28" s="25">
        <f>G29</f>
        <v>34173.09</v>
      </c>
    </row>
    <row r="29" ht="19.4" customHeight="1" spans="1:7">
      <c r="A29" s="13">
        <v>1</v>
      </c>
      <c r="B29" s="14"/>
      <c r="C29" s="14" t="s">
        <v>87</v>
      </c>
      <c r="D29" s="11"/>
      <c r="E29" s="16"/>
      <c r="F29" s="16"/>
      <c r="G29" s="25">
        <f>G30</f>
        <v>34173.09</v>
      </c>
    </row>
    <row r="30" ht="19.4" customHeight="1" spans="1:7">
      <c r="A30" s="10"/>
      <c r="B30" s="14"/>
      <c r="C30" s="14" t="s">
        <v>88</v>
      </c>
      <c r="D30" s="11"/>
      <c r="E30" s="16"/>
      <c r="F30" s="16"/>
      <c r="G30" s="25">
        <f>G31+G33</f>
        <v>34173.09</v>
      </c>
    </row>
    <row r="31" ht="19.4" customHeight="1" spans="1:7">
      <c r="A31" s="10"/>
      <c r="B31" s="14"/>
      <c r="C31" s="14" t="s">
        <v>89</v>
      </c>
      <c r="D31" s="11" t="s">
        <v>90</v>
      </c>
      <c r="E31" s="36">
        <v>4202</v>
      </c>
      <c r="F31" s="37">
        <f>G31/E31</f>
        <v>1.3872989052832</v>
      </c>
      <c r="G31" s="25">
        <f>G32</f>
        <v>5829.43</v>
      </c>
    </row>
    <row r="32" ht="19.4" customHeight="1" spans="1:7">
      <c r="A32" s="10"/>
      <c r="B32" s="15">
        <v>10370</v>
      </c>
      <c r="C32" s="14" t="s">
        <v>89</v>
      </c>
      <c r="D32" s="11" t="s">
        <v>73</v>
      </c>
      <c r="E32" s="37">
        <v>42.02</v>
      </c>
      <c r="F32" s="37">
        <v>138.73</v>
      </c>
      <c r="G32" s="25">
        <f t="shared" ref="G32:G35" si="2">ROUND(E32*F32,2)</f>
        <v>5829.43</v>
      </c>
    </row>
    <row r="33" ht="19.4" customHeight="1" spans="1:7">
      <c r="A33" s="10"/>
      <c r="B33" s="14"/>
      <c r="C33" s="14" t="s">
        <v>91</v>
      </c>
      <c r="D33" s="11" t="s">
        <v>92</v>
      </c>
      <c r="E33" s="36">
        <v>4132</v>
      </c>
      <c r="F33" s="37">
        <f>G33/E33</f>
        <v>6.85954985479187</v>
      </c>
      <c r="G33" s="25">
        <f>SUM(G34:G35)</f>
        <v>28343.66</v>
      </c>
    </row>
    <row r="34" ht="24.75" customHeight="1" spans="1:7">
      <c r="A34" s="10"/>
      <c r="B34" s="15">
        <v>10350</v>
      </c>
      <c r="C34" s="14" t="s">
        <v>93</v>
      </c>
      <c r="D34" s="11" t="s">
        <v>68</v>
      </c>
      <c r="E34" s="37">
        <v>20.66</v>
      </c>
      <c r="F34" s="37">
        <v>549.23</v>
      </c>
      <c r="G34" s="25">
        <f t="shared" si="2"/>
        <v>11347.09</v>
      </c>
    </row>
    <row r="35" ht="19.4" customHeight="1" spans="1:7">
      <c r="A35" s="10"/>
      <c r="B35" s="15">
        <v>20297</v>
      </c>
      <c r="C35" s="14" t="s">
        <v>94</v>
      </c>
      <c r="D35" s="11" t="s">
        <v>68</v>
      </c>
      <c r="E35" s="37">
        <v>20.66</v>
      </c>
      <c r="F35" s="37">
        <v>822.68</v>
      </c>
      <c r="G35" s="25">
        <f t="shared" si="2"/>
        <v>16996.57</v>
      </c>
    </row>
    <row r="36" ht="19.4" customHeight="1" spans="1:7">
      <c r="A36" s="10" t="s">
        <v>95</v>
      </c>
      <c r="B36" s="14"/>
      <c r="C36" s="14" t="s">
        <v>96</v>
      </c>
      <c r="D36" s="11"/>
      <c r="E36" s="16"/>
      <c r="F36" s="16"/>
      <c r="G36" s="25">
        <f>G37+G51</f>
        <v>99441.32</v>
      </c>
    </row>
    <row r="37" ht="19.4" customHeight="1" spans="1:7">
      <c r="A37" s="13">
        <v>1</v>
      </c>
      <c r="B37" s="14"/>
      <c r="C37" s="14" t="s">
        <v>97</v>
      </c>
      <c r="D37" s="11"/>
      <c r="E37" s="16"/>
      <c r="F37" s="16"/>
      <c r="G37" s="25">
        <f>G38</f>
        <v>81794.73</v>
      </c>
    </row>
    <row r="38" ht="19.4" customHeight="1" spans="1:7">
      <c r="A38" s="10"/>
      <c r="B38" s="14"/>
      <c r="C38" s="14" t="s">
        <v>98</v>
      </c>
      <c r="D38" s="11"/>
      <c r="E38" s="16"/>
      <c r="F38" s="16"/>
      <c r="G38" s="25">
        <f>G39+G49</f>
        <v>81794.73</v>
      </c>
    </row>
    <row r="39" ht="19.4" customHeight="1" spans="1:7">
      <c r="A39" s="18"/>
      <c r="B39" s="19"/>
      <c r="C39" s="19" t="s">
        <v>99</v>
      </c>
      <c r="D39" s="28" t="s">
        <v>92</v>
      </c>
      <c r="E39" s="40">
        <v>1565</v>
      </c>
      <c r="F39" s="41">
        <f>G39/E39</f>
        <v>38.0150031948882</v>
      </c>
      <c r="G39" s="29">
        <f>G48</f>
        <v>59493.48</v>
      </c>
    </row>
    <row r="40" ht="11.35" customHeight="1" spans="1:7">
      <c r="A40" s="23"/>
      <c r="B40" s="24"/>
      <c r="C40" s="2"/>
      <c r="D40" s="2"/>
      <c r="E40" s="2"/>
      <c r="F40" s="2"/>
      <c r="G40" s="2"/>
    </row>
    <row r="41" ht="11.35" customHeight="1" spans="1:7">
      <c r="A41" s="24"/>
      <c r="B41" s="2"/>
      <c r="C41" s="2"/>
      <c r="D41" s="24"/>
      <c r="E41" s="3"/>
      <c r="F41" s="3"/>
      <c r="G41" s="3"/>
    </row>
    <row r="42" ht="14.4" customHeight="1" spans="1:7">
      <c r="A42" s="1" t="s">
        <v>50</v>
      </c>
      <c r="B42" s="2"/>
      <c r="C42" s="24"/>
      <c r="D42" s="24"/>
      <c r="E42" s="3"/>
      <c r="F42" s="3"/>
      <c r="G42" s="3"/>
    </row>
    <row r="43" ht="31.25" customHeight="1" spans="1:7">
      <c r="A43" s="4" t="s">
        <v>51</v>
      </c>
      <c r="B43" s="24"/>
      <c r="C43" s="2"/>
      <c r="D43" s="2"/>
      <c r="E43" s="2"/>
      <c r="F43" s="2"/>
      <c r="G43" s="2"/>
    </row>
    <row r="44" ht="14.4" customHeight="1" spans="1:7">
      <c r="A44" s="34"/>
      <c r="B44" s="2"/>
      <c r="C44" s="2"/>
      <c r="D44" s="24"/>
      <c r="E44" s="2"/>
      <c r="F44" s="3"/>
      <c r="G44" s="3"/>
    </row>
    <row r="45" ht="14.4" customHeight="1" spans="1:7">
      <c r="A45" s="5" t="s">
        <v>21</v>
      </c>
      <c r="B45" s="24"/>
      <c r="C45" s="2"/>
      <c r="D45" s="2"/>
      <c r="E45" s="2"/>
      <c r="F45" s="6" t="s">
        <v>52</v>
      </c>
      <c r="G45" s="2"/>
    </row>
    <row r="46" ht="23.75" customHeight="1" spans="1:7">
      <c r="A46" s="7" t="s">
        <v>24</v>
      </c>
      <c r="B46" s="8" t="s">
        <v>53</v>
      </c>
      <c r="C46" s="8" t="s">
        <v>44</v>
      </c>
      <c r="D46" s="8" t="s">
        <v>54</v>
      </c>
      <c r="E46" s="8" t="s">
        <v>55</v>
      </c>
      <c r="F46" s="8" t="s">
        <v>56</v>
      </c>
      <c r="G46" s="9" t="s">
        <v>57</v>
      </c>
    </row>
    <row r="47" ht="19.4" customHeight="1" spans="1:7">
      <c r="A47" s="35"/>
      <c r="B47" s="11" t="s">
        <v>28</v>
      </c>
      <c r="C47" s="11" t="s">
        <v>29</v>
      </c>
      <c r="D47" s="11" t="s">
        <v>30</v>
      </c>
      <c r="E47" s="11" t="s">
        <v>58</v>
      </c>
      <c r="F47" s="11" t="s">
        <v>59</v>
      </c>
      <c r="G47" s="12" t="s">
        <v>60</v>
      </c>
    </row>
    <row r="48" ht="24.75" customHeight="1" spans="1:7">
      <c r="A48" s="10"/>
      <c r="B48" s="14" t="s">
        <v>100</v>
      </c>
      <c r="C48" s="14" t="s">
        <v>101</v>
      </c>
      <c r="D48" s="11" t="s">
        <v>68</v>
      </c>
      <c r="E48" s="37">
        <v>15.65</v>
      </c>
      <c r="F48" s="37">
        <v>3801.5</v>
      </c>
      <c r="G48" s="25">
        <f>ROUND(E48*F48,2)</f>
        <v>59493.48</v>
      </c>
    </row>
    <row r="49" ht="19.4" customHeight="1" spans="1:7">
      <c r="A49" s="10"/>
      <c r="B49" s="14"/>
      <c r="C49" s="14" t="s">
        <v>102</v>
      </c>
      <c r="D49" s="11" t="s">
        <v>92</v>
      </c>
      <c r="E49" s="36">
        <v>1565</v>
      </c>
      <c r="F49" s="37">
        <f>G49/E49</f>
        <v>14.25</v>
      </c>
      <c r="G49" s="25">
        <f>G50</f>
        <v>22301.25</v>
      </c>
    </row>
    <row r="50" ht="19.4" customHeight="1" spans="1:7">
      <c r="A50" s="10"/>
      <c r="B50" s="14"/>
      <c r="C50" s="14" t="s">
        <v>102</v>
      </c>
      <c r="D50" s="11" t="s">
        <v>68</v>
      </c>
      <c r="E50" s="37">
        <v>15.65</v>
      </c>
      <c r="F50" s="37">
        <v>1425</v>
      </c>
      <c r="G50" s="25">
        <f>ROUND(E50*F50,2)</f>
        <v>22301.25</v>
      </c>
    </row>
    <row r="51" ht="19.4" customHeight="1" spans="1:7">
      <c r="A51" s="13">
        <v>2</v>
      </c>
      <c r="B51" s="14"/>
      <c r="C51" s="14" t="s">
        <v>103</v>
      </c>
      <c r="D51" s="11"/>
      <c r="E51" s="16"/>
      <c r="F51" s="16"/>
      <c r="G51" s="25">
        <f>G52+G59</f>
        <v>17646.59</v>
      </c>
    </row>
    <row r="52" ht="19.4" customHeight="1" spans="1:7">
      <c r="A52" s="10"/>
      <c r="B52" s="14"/>
      <c r="C52" s="14" t="s">
        <v>104</v>
      </c>
      <c r="D52" s="11"/>
      <c r="E52" s="16"/>
      <c r="F52" s="16"/>
      <c r="G52" s="25">
        <f>G53+G55+G57</f>
        <v>12155.95</v>
      </c>
    </row>
    <row r="53" ht="19.4" customHeight="1" spans="1:7">
      <c r="A53" s="10"/>
      <c r="B53" s="14"/>
      <c r="C53" s="14" t="s">
        <v>105</v>
      </c>
      <c r="D53" s="11" t="s">
        <v>92</v>
      </c>
      <c r="E53" s="36">
        <v>1565</v>
      </c>
      <c r="F53" s="37">
        <f>G53/E53</f>
        <v>6.54320127795527</v>
      </c>
      <c r="G53" s="25">
        <f>G54</f>
        <v>10240.11</v>
      </c>
    </row>
    <row r="54" ht="24.75" customHeight="1" spans="1:7">
      <c r="A54" s="10"/>
      <c r="B54" s="15">
        <v>10341</v>
      </c>
      <c r="C54" s="14" t="s">
        <v>106</v>
      </c>
      <c r="D54" s="11" t="s">
        <v>68</v>
      </c>
      <c r="E54" s="37">
        <v>15.65</v>
      </c>
      <c r="F54" s="37">
        <v>654.32</v>
      </c>
      <c r="G54" s="25">
        <f>ROUND(E54*F54,2)</f>
        <v>10240.11</v>
      </c>
    </row>
    <row r="55" ht="19.4" customHeight="1" spans="1:7">
      <c r="A55" s="10"/>
      <c r="B55" s="14"/>
      <c r="C55" s="14" t="s">
        <v>107</v>
      </c>
      <c r="D55" s="11" t="s">
        <v>108</v>
      </c>
      <c r="E55" s="38">
        <v>0.4202</v>
      </c>
      <c r="F55" s="37">
        <f>G55/E55</f>
        <v>2888.76725368872</v>
      </c>
      <c r="G55" s="25">
        <f>G56</f>
        <v>1213.86</v>
      </c>
    </row>
    <row r="56" ht="19.4" customHeight="1" spans="1:7">
      <c r="A56" s="10"/>
      <c r="B56" s="15">
        <v>10362</v>
      </c>
      <c r="C56" s="14" t="s">
        <v>107</v>
      </c>
      <c r="D56" s="11" t="s">
        <v>108</v>
      </c>
      <c r="E56" s="38">
        <v>0.4202</v>
      </c>
      <c r="F56" s="37">
        <v>2888.77</v>
      </c>
      <c r="G56" s="25">
        <f>ROUND(E56*F56,2)</f>
        <v>1213.86</v>
      </c>
    </row>
    <row r="57" ht="19.4" customHeight="1" spans="1:7">
      <c r="A57" s="10"/>
      <c r="B57" s="14"/>
      <c r="C57" s="14" t="s">
        <v>109</v>
      </c>
      <c r="D57" s="11" t="s">
        <v>108</v>
      </c>
      <c r="E57" s="38">
        <v>0.3443</v>
      </c>
      <c r="F57" s="37">
        <f>G57/E57</f>
        <v>2038.86145803079</v>
      </c>
      <c r="G57" s="25">
        <f>G58</f>
        <v>701.98</v>
      </c>
    </row>
    <row r="58" ht="19.4" customHeight="1" spans="1:7">
      <c r="A58" s="10"/>
      <c r="B58" s="15">
        <v>10047</v>
      </c>
      <c r="C58" s="14" t="s">
        <v>110</v>
      </c>
      <c r="D58" s="11" t="s">
        <v>108</v>
      </c>
      <c r="E58" s="38">
        <v>0.3443</v>
      </c>
      <c r="F58" s="37">
        <v>2038.86</v>
      </c>
      <c r="G58" s="25">
        <f>ROUND(E58*F58,2)</f>
        <v>701.98</v>
      </c>
    </row>
    <row r="59" ht="19.4" customHeight="1" spans="1:7">
      <c r="A59" s="10"/>
      <c r="B59" s="14"/>
      <c r="C59" s="14" t="s">
        <v>111</v>
      </c>
      <c r="D59" s="11"/>
      <c r="E59" s="16"/>
      <c r="F59" s="16"/>
      <c r="G59" s="25">
        <f>G60</f>
        <v>5490.64</v>
      </c>
    </row>
    <row r="60" ht="19.4" customHeight="1" spans="1:7">
      <c r="A60" s="10"/>
      <c r="B60" s="14"/>
      <c r="C60" s="14" t="s">
        <v>112</v>
      </c>
      <c r="D60" s="11" t="s">
        <v>90</v>
      </c>
      <c r="E60" s="36">
        <v>3443</v>
      </c>
      <c r="F60" s="37">
        <f>G60/E60</f>
        <v>1.59472553006099</v>
      </c>
      <c r="G60" s="25">
        <f>G61</f>
        <v>5490.64</v>
      </c>
    </row>
    <row r="61" ht="19.4" customHeight="1" spans="1:7">
      <c r="A61" s="10"/>
      <c r="B61" s="15">
        <v>10423</v>
      </c>
      <c r="C61" s="14" t="s">
        <v>113</v>
      </c>
      <c r="D61" s="11" t="s">
        <v>114</v>
      </c>
      <c r="E61" s="38">
        <v>5.1645</v>
      </c>
      <c r="F61" s="37">
        <v>1063.15</v>
      </c>
      <c r="G61" s="25">
        <f>ROUND(E61*F61,2)</f>
        <v>5490.64</v>
      </c>
    </row>
    <row r="62" ht="19.4" customHeight="1" spans="1:7">
      <c r="A62" s="10" t="s">
        <v>115</v>
      </c>
      <c r="B62" s="14"/>
      <c r="C62" s="14" t="s">
        <v>116</v>
      </c>
      <c r="D62" s="11"/>
      <c r="E62" s="16"/>
      <c r="F62" s="16"/>
      <c r="G62" s="25">
        <f>G63</f>
        <v>5270.79</v>
      </c>
    </row>
    <row r="63" ht="19.4" customHeight="1" spans="1:7">
      <c r="A63" s="13">
        <v>1</v>
      </c>
      <c r="B63" s="14"/>
      <c r="C63" s="14" t="s">
        <v>117</v>
      </c>
      <c r="D63" s="11"/>
      <c r="E63" s="16"/>
      <c r="F63" s="16"/>
      <c r="G63" s="25">
        <f>G64</f>
        <v>5270.79</v>
      </c>
    </row>
    <row r="64" ht="19.4" customHeight="1" spans="1:7">
      <c r="A64" s="10"/>
      <c r="B64" s="14"/>
      <c r="C64" s="14" t="s">
        <v>118</v>
      </c>
      <c r="D64" s="11"/>
      <c r="E64" s="16"/>
      <c r="F64" s="16"/>
      <c r="G64" s="25">
        <f>G65</f>
        <v>5270.79</v>
      </c>
    </row>
    <row r="65" ht="19.4" customHeight="1" spans="1:7">
      <c r="A65" s="10"/>
      <c r="B65" s="14"/>
      <c r="C65" s="14" t="s">
        <v>118</v>
      </c>
      <c r="D65" s="11" t="s">
        <v>66</v>
      </c>
      <c r="E65" s="36">
        <v>125</v>
      </c>
      <c r="F65" s="37">
        <f>G65/E65</f>
        <v>42.16632</v>
      </c>
      <c r="G65" s="25">
        <f>SUM(G66:G69)</f>
        <v>5270.79</v>
      </c>
    </row>
    <row r="66" ht="24.75" customHeight="1" spans="1:7">
      <c r="A66" s="10"/>
      <c r="B66" s="15">
        <v>90003</v>
      </c>
      <c r="C66" s="14" t="s">
        <v>119</v>
      </c>
      <c r="D66" s="11" t="s">
        <v>120</v>
      </c>
      <c r="E66" s="38">
        <v>0.4125</v>
      </c>
      <c r="F66" s="37">
        <v>4905.95</v>
      </c>
      <c r="G66" s="25">
        <f>ROUND(E66*F66,2)</f>
        <v>2023.7</v>
      </c>
    </row>
    <row r="67" ht="24.75" customHeight="1" spans="1:7">
      <c r="A67" s="10"/>
      <c r="B67" s="15">
        <v>90014</v>
      </c>
      <c r="C67" s="14" t="s">
        <v>121</v>
      </c>
      <c r="D67" s="11" t="s">
        <v>120</v>
      </c>
      <c r="E67" s="39">
        <v>0.625</v>
      </c>
      <c r="F67" s="37">
        <v>1910.13</v>
      </c>
      <c r="G67" s="25">
        <f>ROUND(E67*F67,2)</f>
        <v>1193.83</v>
      </c>
    </row>
    <row r="68" ht="19.4" customHeight="1" spans="1:7">
      <c r="A68" s="10"/>
      <c r="B68" s="15">
        <v>90057</v>
      </c>
      <c r="C68" s="14" t="s">
        <v>122</v>
      </c>
      <c r="D68" s="11" t="s">
        <v>120</v>
      </c>
      <c r="E68" s="42">
        <v>2.5</v>
      </c>
      <c r="F68" s="37">
        <v>783.19</v>
      </c>
      <c r="G68" s="25">
        <f>ROUND(E68*F68,2)</f>
        <v>1957.98</v>
      </c>
    </row>
    <row r="69" ht="19.4" customHeight="1" spans="1:7">
      <c r="A69" s="10"/>
      <c r="B69" s="15">
        <v>90040</v>
      </c>
      <c r="C69" s="14" t="s">
        <v>123</v>
      </c>
      <c r="D69" s="11" t="s">
        <v>124</v>
      </c>
      <c r="E69" s="38">
        <v>0.0377</v>
      </c>
      <c r="F69" s="37">
        <v>2527.44</v>
      </c>
      <c r="G69" s="25">
        <f>ROUND(E69*F69,2)</f>
        <v>95.28</v>
      </c>
    </row>
    <row r="70" ht="19.4" customHeight="1" spans="1:7">
      <c r="A70" s="10" t="s">
        <v>125</v>
      </c>
      <c r="B70" s="14"/>
      <c r="C70" s="14" t="s">
        <v>126</v>
      </c>
      <c r="D70" s="11"/>
      <c r="E70" s="16"/>
      <c r="F70" s="16"/>
      <c r="G70" s="25">
        <f>G71+G91+G102</f>
        <v>92251.9</v>
      </c>
    </row>
    <row r="71" ht="19.4" customHeight="1" spans="1:7">
      <c r="A71" s="13">
        <v>1</v>
      </c>
      <c r="B71" s="14"/>
      <c r="C71" s="14" t="s">
        <v>127</v>
      </c>
      <c r="D71" s="11"/>
      <c r="E71" s="16"/>
      <c r="F71" s="16"/>
      <c r="G71" s="25">
        <f>G72</f>
        <v>58504.82</v>
      </c>
    </row>
    <row r="72" ht="19.4" customHeight="1" spans="1:7">
      <c r="A72" s="10"/>
      <c r="B72" s="14"/>
      <c r="C72" s="14" t="s">
        <v>128</v>
      </c>
      <c r="D72" s="11"/>
      <c r="E72" s="16"/>
      <c r="F72" s="16"/>
      <c r="G72" s="25">
        <f>G73+G78</f>
        <v>58504.82</v>
      </c>
    </row>
    <row r="73" ht="19.4" customHeight="1" spans="1:7">
      <c r="A73" s="10"/>
      <c r="B73" s="14"/>
      <c r="C73" s="14" t="s">
        <v>129</v>
      </c>
      <c r="D73" s="11" t="s">
        <v>66</v>
      </c>
      <c r="E73" s="36">
        <v>72</v>
      </c>
      <c r="F73" s="37">
        <f>G73/E73</f>
        <v>633.917222222222</v>
      </c>
      <c r="G73" s="25">
        <f>SUM(G74:G77)</f>
        <v>45642.04</v>
      </c>
    </row>
    <row r="74" ht="19.4" customHeight="1" spans="1:7">
      <c r="A74" s="10"/>
      <c r="B74" s="15">
        <v>80007</v>
      </c>
      <c r="C74" s="14" t="s">
        <v>130</v>
      </c>
      <c r="D74" s="11" t="s">
        <v>131</v>
      </c>
      <c r="E74" s="38">
        <v>0.1944</v>
      </c>
      <c r="F74" s="37">
        <v>1711.68</v>
      </c>
      <c r="G74" s="25">
        <f t="shared" ref="G74:G79" si="3">ROUND(E74*F74,2)</f>
        <v>332.75</v>
      </c>
    </row>
    <row r="75" ht="19.4" customHeight="1" spans="1:7">
      <c r="A75" s="10"/>
      <c r="B75" s="15">
        <v>80022</v>
      </c>
      <c r="C75" s="14" t="s">
        <v>132</v>
      </c>
      <c r="D75" s="11" t="s">
        <v>73</v>
      </c>
      <c r="E75" s="39">
        <v>1.944</v>
      </c>
      <c r="F75" s="37">
        <v>6563.84</v>
      </c>
      <c r="G75" s="25">
        <f t="shared" si="3"/>
        <v>12760.1</v>
      </c>
    </row>
    <row r="76" ht="19.4" customHeight="1" spans="1:7">
      <c r="A76" s="10"/>
      <c r="B76" s="15">
        <v>80018</v>
      </c>
      <c r="C76" s="14" t="s">
        <v>133</v>
      </c>
      <c r="D76" s="11" t="s">
        <v>131</v>
      </c>
      <c r="E76" s="38">
        <v>0.1944</v>
      </c>
      <c r="F76" s="37">
        <v>42347.7</v>
      </c>
      <c r="G76" s="25">
        <f t="shared" si="3"/>
        <v>8232.39</v>
      </c>
    </row>
    <row r="77" ht="24.75" customHeight="1" spans="1:7">
      <c r="A77" s="10"/>
      <c r="B77" s="14" t="s">
        <v>134</v>
      </c>
      <c r="C77" s="14" t="s">
        <v>135</v>
      </c>
      <c r="D77" s="11" t="s">
        <v>131</v>
      </c>
      <c r="E77" s="37">
        <v>0.18</v>
      </c>
      <c r="F77" s="37">
        <v>135093.33</v>
      </c>
      <c r="G77" s="25">
        <f t="shared" si="3"/>
        <v>24316.8</v>
      </c>
    </row>
    <row r="78" ht="19.4" customHeight="1" spans="1:7">
      <c r="A78" s="10"/>
      <c r="B78" s="14"/>
      <c r="C78" s="14" t="s">
        <v>136</v>
      </c>
      <c r="D78" s="11" t="s">
        <v>66</v>
      </c>
      <c r="E78" s="36">
        <v>145</v>
      </c>
      <c r="F78" s="37">
        <f>G78/E78</f>
        <v>88.7088275862069</v>
      </c>
      <c r="G78" s="25">
        <f>SUM(G79,G88:G90)</f>
        <v>12862.78</v>
      </c>
    </row>
    <row r="79" ht="19.4" customHeight="1" spans="1:7">
      <c r="A79" s="18"/>
      <c r="B79" s="20">
        <v>10002</v>
      </c>
      <c r="C79" s="19" t="s">
        <v>137</v>
      </c>
      <c r="D79" s="28" t="s">
        <v>68</v>
      </c>
      <c r="E79" s="43">
        <v>0.145</v>
      </c>
      <c r="F79" s="41">
        <v>834.31</v>
      </c>
      <c r="G79" s="25">
        <f t="shared" si="3"/>
        <v>120.97</v>
      </c>
    </row>
    <row r="80" ht="10.25" customHeight="1" spans="1:7">
      <c r="A80" s="23"/>
      <c r="B80" s="24"/>
      <c r="C80" s="2"/>
      <c r="D80" s="2"/>
      <c r="E80" s="2"/>
      <c r="F80" s="2"/>
      <c r="G80" s="2"/>
    </row>
    <row r="81" ht="10.25" customHeight="1" spans="1:7">
      <c r="A81" s="24"/>
      <c r="B81" s="2"/>
      <c r="C81" s="2"/>
      <c r="D81" s="24"/>
      <c r="E81" s="3"/>
      <c r="F81" s="3"/>
      <c r="G81" s="3"/>
    </row>
    <row r="82" ht="14.4" customHeight="1" spans="1:7">
      <c r="A82" s="1" t="s">
        <v>50</v>
      </c>
      <c r="B82" s="2"/>
      <c r="C82" s="24"/>
      <c r="D82" s="24"/>
      <c r="E82" s="3"/>
      <c r="F82" s="3"/>
      <c r="G82" s="3"/>
    </row>
    <row r="83" ht="31.25" customHeight="1" spans="1:7">
      <c r="A83" s="4" t="s">
        <v>51</v>
      </c>
      <c r="B83" s="24"/>
      <c r="C83" s="2"/>
      <c r="D83" s="2"/>
      <c r="E83" s="2"/>
      <c r="F83" s="2"/>
      <c r="G83" s="2"/>
    </row>
    <row r="84" ht="14.4" customHeight="1" spans="1:7">
      <c r="A84" s="34"/>
      <c r="B84" s="2"/>
      <c r="C84" s="2"/>
      <c r="D84" s="24"/>
      <c r="E84" s="2"/>
      <c r="F84" s="3"/>
      <c r="G84" s="3"/>
    </row>
    <row r="85" ht="14.4" customHeight="1" spans="1:7">
      <c r="A85" s="5" t="s">
        <v>21</v>
      </c>
      <c r="B85" s="24"/>
      <c r="C85" s="2"/>
      <c r="D85" s="2"/>
      <c r="E85" s="2"/>
      <c r="F85" s="6" t="s">
        <v>52</v>
      </c>
      <c r="G85" s="2"/>
    </row>
    <row r="86" ht="23.75" customHeight="1" spans="1:7">
      <c r="A86" s="7" t="s">
        <v>24</v>
      </c>
      <c r="B86" s="8" t="s">
        <v>53</v>
      </c>
      <c r="C86" s="8" t="s">
        <v>44</v>
      </c>
      <c r="D86" s="8" t="s">
        <v>54</v>
      </c>
      <c r="E86" s="8" t="s">
        <v>55</v>
      </c>
      <c r="F86" s="8" t="s">
        <v>56</v>
      </c>
      <c r="G86" s="9" t="s">
        <v>57</v>
      </c>
    </row>
    <row r="87" ht="19.4" customHeight="1" spans="1:7">
      <c r="A87" s="35"/>
      <c r="B87" s="11" t="s">
        <v>28</v>
      </c>
      <c r="C87" s="11" t="s">
        <v>29</v>
      </c>
      <c r="D87" s="11" t="s">
        <v>30</v>
      </c>
      <c r="E87" s="11" t="s">
        <v>58</v>
      </c>
      <c r="F87" s="11" t="s">
        <v>59</v>
      </c>
      <c r="G87" s="12" t="s">
        <v>60</v>
      </c>
    </row>
    <row r="88" ht="19.4" customHeight="1" spans="1:7">
      <c r="A88" s="10"/>
      <c r="B88" s="15">
        <v>80007</v>
      </c>
      <c r="C88" s="14" t="s">
        <v>130</v>
      </c>
      <c r="D88" s="11" t="s">
        <v>131</v>
      </c>
      <c r="E88" s="39">
        <v>0.145</v>
      </c>
      <c r="F88" s="37">
        <v>1711.68</v>
      </c>
      <c r="G88" s="25">
        <f t="shared" ref="G88:G90" si="4">ROUND(E88*F88,2)</f>
        <v>248.19</v>
      </c>
    </row>
    <row r="89" ht="19.4" customHeight="1" spans="1:7">
      <c r="A89" s="10"/>
      <c r="B89" s="14" t="s">
        <v>138</v>
      </c>
      <c r="C89" s="14" t="s">
        <v>139</v>
      </c>
      <c r="D89" s="11" t="s">
        <v>131</v>
      </c>
      <c r="E89" s="39">
        <v>0.145</v>
      </c>
      <c r="F89" s="37">
        <v>18052.53</v>
      </c>
      <c r="G89" s="25">
        <f t="shared" si="4"/>
        <v>2617.62</v>
      </c>
    </row>
    <row r="90" ht="24.75" customHeight="1" spans="1:7">
      <c r="A90" s="10"/>
      <c r="B90" s="14" t="s">
        <v>140</v>
      </c>
      <c r="C90" s="14" t="s">
        <v>141</v>
      </c>
      <c r="D90" s="11" t="s">
        <v>131</v>
      </c>
      <c r="E90" s="39">
        <v>0.145</v>
      </c>
      <c r="F90" s="37">
        <v>68110.33</v>
      </c>
      <c r="G90" s="25">
        <f t="shared" si="4"/>
        <v>9876</v>
      </c>
    </row>
    <row r="91" ht="19.4" customHeight="1" spans="1:7">
      <c r="A91" s="13">
        <v>2</v>
      </c>
      <c r="B91" s="14"/>
      <c r="C91" s="14" t="s">
        <v>142</v>
      </c>
      <c r="D91" s="11"/>
      <c r="E91" s="16"/>
      <c r="F91" s="16"/>
      <c r="G91" s="25">
        <f>G92</f>
        <v>32244.79</v>
      </c>
    </row>
    <row r="92" ht="19.4" customHeight="1" spans="1:7">
      <c r="A92" s="10"/>
      <c r="B92" s="14"/>
      <c r="C92" s="14" t="s">
        <v>143</v>
      </c>
      <c r="D92" s="11"/>
      <c r="E92" s="16"/>
      <c r="F92" s="16"/>
      <c r="G92" s="25">
        <f>G93</f>
        <v>32244.79</v>
      </c>
    </row>
    <row r="93" ht="19.4" customHeight="1" spans="1:7">
      <c r="A93" s="10"/>
      <c r="B93" s="14"/>
      <c r="C93" s="14" t="s">
        <v>144</v>
      </c>
      <c r="D93" s="11" t="s">
        <v>66</v>
      </c>
      <c r="E93" s="36">
        <v>128</v>
      </c>
      <c r="F93" s="37">
        <f>G93/E93</f>
        <v>251.912421875</v>
      </c>
      <c r="G93" s="25">
        <f>SUM(G94:G101)</f>
        <v>32244.79</v>
      </c>
    </row>
    <row r="94" ht="19.4" customHeight="1" spans="1:7">
      <c r="A94" s="10"/>
      <c r="B94" s="15">
        <v>20187</v>
      </c>
      <c r="C94" s="14" t="s">
        <v>145</v>
      </c>
      <c r="D94" s="11" t="s">
        <v>68</v>
      </c>
      <c r="E94" s="38">
        <v>0.5248</v>
      </c>
      <c r="F94" s="37">
        <v>4420.59</v>
      </c>
      <c r="G94" s="25">
        <f>ROUND(E94*F94,2)</f>
        <v>2319.93</v>
      </c>
    </row>
    <row r="95" ht="24.75" customHeight="1" spans="1:7">
      <c r="A95" s="10"/>
      <c r="B95" s="15">
        <v>10018</v>
      </c>
      <c r="C95" s="14" t="s">
        <v>146</v>
      </c>
      <c r="D95" s="11" t="s">
        <v>68</v>
      </c>
      <c r="E95" s="38">
        <v>0.3456</v>
      </c>
      <c r="F95" s="37">
        <v>1962.45</v>
      </c>
      <c r="G95" s="25">
        <f t="shared" ref="G95:G101" si="5">ROUND(E95*F95,2)</f>
        <v>678.22</v>
      </c>
    </row>
    <row r="96" ht="19.4" customHeight="1" spans="1:7">
      <c r="A96" s="10"/>
      <c r="B96" s="14"/>
      <c r="C96" s="14" t="s">
        <v>147</v>
      </c>
      <c r="D96" s="11" t="s">
        <v>68</v>
      </c>
      <c r="E96" s="39">
        <v>0.128</v>
      </c>
      <c r="F96" s="37">
        <v>67333.54</v>
      </c>
      <c r="G96" s="25">
        <f t="shared" si="5"/>
        <v>8618.69</v>
      </c>
    </row>
    <row r="97" ht="19.4" customHeight="1" spans="1:7">
      <c r="A97" s="10"/>
      <c r="B97" s="15">
        <v>40251</v>
      </c>
      <c r="C97" s="14" t="s">
        <v>148</v>
      </c>
      <c r="D97" s="11" t="s">
        <v>73</v>
      </c>
      <c r="E97" s="38">
        <v>0.0205</v>
      </c>
      <c r="F97" s="37">
        <v>6450.16</v>
      </c>
      <c r="G97" s="25">
        <f t="shared" si="5"/>
        <v>132.23</v>
      </c>
    </row>
    <row r="98" ht="19.4" customHeight="1" spans="1:7">
      <c r="A98" s="10"/>
      <c r="B98" s="15">
        <v>30022</v>
      </c>
      <c r="C98" s="14" t="s">
        <v>149</v>
      </c>
      <c r="D98" s="11" t="s">
        <v>68</v>
      </c>
      <c r="E98" s="38">
        <v>0.3072</v>
      </c>
      <c r="F98" s="37">
        <v>53194.37</v>
      </c>
      <c r="G98" s="25">
        <f t="shared" si="5"/>
        <v>16341.31</v>
      </c>
    </row>
    <row r="99" ht="19.4" customHeight="1" spans="1:7">
      <c r="A99" s="10"/>
      <c r="B99" s="14"/>
      <c r="C99" s="14" t="s">
        <v>150</v>
      </c>
      <c r="D99" s="11" t="s">
        <v>68</v>
      </c>
      <c r="E99" s="38">
        <v>0.0384</v>
      </c>
      <c r="F99" s="37">
        <v>69447.64</v>
      </c>
      <c r="G99" s="25">
        <f t="shared" si="5"/>
        <v>2666.79</v>
      </c>
    </row>
    <row r="100" ht="19.4" customHeight="1" spans="1:7">
      <c r="A100" s="10"/>
      <c r="B100" s="15">
        <v>10373</v>
      </c>
      <c r="C100" s="14" t="s">
        <v>69</v>
      </c>
      <c r="D100" s="11" t="s">
        <v>68</v>
      </c>
      <c r="E100" s="38">
        <v>0.2304</v>
      </c>
      <c r="F100" s="37">
        <v>3591.92</v>
      </c>
      <c r="G100" s="25">
        <f t="shared" si="5"/>
        <v>827.58</v>
      </c>
    </row>
    <row r="101" ht="19.4" customHeight="1" spans="1:7">
      <c r="A101" s="10"/>
      <c r="B101" s="15">
        <v>40253</v>
      </c>
      <c r="C101" s="14" t="s">
        <v>151</v>
      </c>
      <c r="D101" s="11" t="s">
        <v>152</v>
      </c>
      <c r="E101" s="39">
        <v>0.512</v>
      </c>
      <c r="F101" s="37">
        <v>1289.15</v>
      </c>
      <c r="G101" s="25">
        <f t="shared" si="5"/>
        <v>660.04</v>
      </c>
    </row>
    <row r="102" ht="19.4" customHeight="1" spans="1:7">
      <c r="A102" s="13">
        <v>3</v>
      </c>
      <c r="B102" s="14"/>
      <c r="C102" s="14" t="s">
        <v>153</v>
      </c>
      <c r="D102" s="11"/>
      <c r="E102" s="16"/>
      <c r="F102" s="16"/>
      <c r="G102" s="25">
        <f>G103+G111</f>
        <v>1502.29</v>
      </c>
    </row>
    <row r="103" ht="19.4" customHeight="1" spans="1:7">
      <c r="A103" s="10"/>
      <c r="B103" s="14"/>
      <c r="C103" s="14" t="s">
        <v>154</v>
      </c>
      <c r="D103" s="11" t="s">
        <v>78</v>
      </c>
      <c r="E103" s="36">
        <v>1</v>
      </c>
      <c r="F103" s="37">
        <f>G103/E103</f>
        <v>1137.6</v>
      </c>
      <c r="G103" s="25">
        <f>SUM(G104:G110)</f>
        <v>1137.6</v>
      </c>
    </row>
    <row r="104" ht="24.75" customHeight="1" spans="1:7">
      <c r="A104" s="10"/>
      <c r="B104" s="15">
        <v>10026</v>
      </c>
      <c r="C104" s="14" t="s">
        <v>155</v>
      </c>
      <c r="D104" s="11" t="s">
        <v>68</v>
      </c>
      <c r="E104" s="38">
        <v>0.0336</v>
      </c>
      <c r="F104" s="37">
        <v>3832.39</v>
      </c>
      <c r="G104" s="25">
        <f>ROUND(E104*F104,2)</f>
        <v>128.77</v>
      </c>
    </row>
    <row r="105" ht="19.4" customHeight="1" spans="1:7">
      <c r="A105" s="10"/>
      <c r="B105" s="14"/>
      <c r="C105" s="14" t="s">
        <v>156</v>
      </c>
      <c r="D105" s="11" t="s">
        <v>68</v>
      </c>
      <c r="E105" s="39">
        <v>0.003</v>
      </c>
      <c r="F105" s="37">
        <v>72045.37</v>
      </c>
      <c r="G105" s="25">
        <f t="shared" ref="G105:G110" si="6">ROUND(E105*F105,2)</f>
        <v>216.14</v>
      </c>
    </row>
    <row r="106" ht="19.4" customHeight="1" spans="1:7">
      <c r="A106" s="10"/>
      <c r="B106" s="15">
        <v>30020</v>
      </c>
      <c r="C106" s="14" t="s">
        <v>157</v>
      </c>
      <c r="D106" s="11" t="s">
        <v>68</v>
      </c>
      <c r="E106" s="38">
        <v>0.0134</v>
      </c>
      <c r="F106" s="37">
        <v>46949.69</v>
      </c>
      <c r="G106" s="25">
        <f t="shared" si="6"/>
        <v>629.13</v>
      </c>
    </row>
    <row r="107" ht="19.4" customHeight="1" spans="1:7">
      <c r="A107" s="10"/>
      <c r="B107" s="15">
        <v>10373</v>
      </c>
      <c r="C107" s="14" t="s">
        <v>69</v>
      </c>
      <c r="D107" s="11" t="s">
        <v>68</v>
      </c>
      <c r="E107" s="38">
        <v>0.0108</v>
      </c>
      <c r="F107" s="37">
        <v>3591.92</v>
      </c>
      <c r="G107" s="25">
        <f t="shared" si="6"/>
        <v>38.79</v>
      </c>
    </row>
    <row r="108" ht="19.4" customHeight="1" spans="1:7">
      <c r="A108" s="10"/>
      <c r="B108" s="15">
        <v>10371</v>
      </c>
      <c r="C108" s="14" t="s">
        <v>158</v>
      </c>
      <c r="D108" s="11" t="s">
        <v>73</v>
      </c>
      <c r="E108" s="37">
        <v>0.03</v>
      </c>
      <c r="F108" s="37">
        <v>545.76</v>
      </c>
      <c r="G108" s="25">
        <f t="shared" si="6"/>
        <v>16.37</v>
      </c>
    </row>
    <row r="109" ht="19.4" customHeight="1" spans="1:7">
      <c r="A109" s="10"/>
      <c r="B109" s="15">
        <v>30081</v>
      </c>
      <c r="C109" s="14" t="s">
        <v>159</v>
      </c>
      <c r="D109" s="11" t="s">
        <v>73</v>
      </c>
      <c r="E109" s="39">
        <v>0.015</v>
      </c>
      <c r="F109" s="37">
        <v>1836.98</v>
      </c>
      <c r="G109" s="25">
        <f t="shared" si="6"/>
        <v>27.55</v>
      </c>
    </row>
    <row r="110" ht="19.4" customHeight="1" spans="1:7">
      <c r="A110" s="10"/>
      <c r="B110" s="15">
        <v>30082</v>
      </c>
      <c r="C110" s="14" t="s">
        <v>160</v>
      </c>
      <c r="D110" s="11" t="s">
        <v>73</v>
      </c>
      <c r="E110" s="39">
        <v>0.038</v>
      </c>
      <c r="F110" s="37">
        <v>2127.75</v>
      </c>
      <c r="G110" s="25">
        <f t="shared" si="6"/>
        <v>80.85</v>
      </c>
    </row>
    <row r="111" ht="19.4" customHeight="1" spans="1:7">
      <c r="A111" s="10"/>
      <c r="B111" s="14"/>
      <c r="C111" s="14" t="s">
        <v>161</v>
      </c>
      <c r="D111" s="11" t="s">
        <v>78</v>
      </c>
      <c r="E111" s="36">
        <v>1</v>
      </c>
      <c r="F111" s="37">
        <f>G111/E111</f>
        <v>364.69</v>
      </c>
      <c r="G111" s="25">
        <f>SUM(G112:G114)</f>
        <v>364.69</v>
      </c>
    </row>
    <row r="112" ht="24.75" customHeight="1" spans="1:7">
      <c r="A112" s="10"/>
      <c r="B112" s="15">
        <v>40093</v>
      </c>
      <c r="C112" s="14" t="s">
        <v>162</v>
      </c>
      <c r="D112" s="11" t="s">
        <v>68</v>
      </c>
      <c r="E112" s="38">
        <v>0.0024</v>
      </c>
      <c r="F112" s="37">
        <v>25469.13</v>
      </c>
      <c r="G112" s="25">
        <f>ROUND(E112*F112,2)</f>
        <v>61.13</v>
      </c>
    </row>
    <row r="113" ht="19.4" customHeight="1" spans="1:7">
      <c r="A113" s="10"/>
      <c r="B113" s="15">
        <v>40064</v>
      </c>
      <c r="C113" s="14" t="s">
        <v>163</v>
      </c>
      <c r="D113" s="11" t="s">
        <v>68</v>
      </c>
      <c r="E113" s="38">
        <v>0.0024</v>
      </c>
      <c r="F113" s="37">
        <v>82029.17</v>
      </c>
      <c r="G113" s="25">
        <f>ROUND(E113*F113,2)</f>
        <v>196.87</v>
      </c>
    </row>
    <row r="114" ht="19.4" customHeight="1" spans="1:7">
      <c r="A114" s="10"/>
      <c r="B114" s="15">
        <v>40126</v>
      </c>
      <c r="C114" s="14" t="s">
        <v>164</v>
      </c>
      <c r="D114" s="11" t="s">
        <v>165</v>
      </c>
      <c r="E114" s="38">
        <v>0.0171</v>
      </c>
      <c r="F114" s="37">
        <v>6239.36</v>
      </c>
      <c r="G114" s="25">
        <f>ROUND(E114*F114,2)</f>
        <v>106.69</v>
      </c>
    </row>
    <row r="115" ht="19.4" customHeight="1" spans="1:7">
      <c r="A115" s="10" t="s">
        <v>166</v>
      </c>
      <c r="B115" s="14"/>
      <c r="C115" s="14" t="s">
        <v>167</v>
      </c>
      <c r="D115" s="11" t="s">
        <v>168</v>
      </c>
      <c r="E115" s="36">
        <v>1</v>
      </c>
      <c r="F115" s="37">
        <f>G116</f>
        <v>4779.7676</v>
      </c>
      <c r="G115" s="25">
        <f>E115*F115</f>
        <v>4779.7676</v>
      </c>
    </row>
    <row r="116" ht="19.4" customHeight="1" spans="1:9">
      <c r="A116" s="13">
        <v>1</v>
      </c>
      <c r="B116" s="14"/>
      <c r="C116" s="14" t="s">
        <v>169</v>
      </c>
      <c r="D116" s="11" t="s">
        <v>170</v>
      </c>
      <c r="E116" s="36">
        <v>2</v>
      </c>
      <c r="F116">
        <f>G8+G28+G36+G62+G70</f>
        <v>238988.38</v>
      </c>
      <c r="G116" s="25">
        <f>F116*E116%</f>
        <v>4779.7676</v>
      </c>
      <c r="I116" s="44"/>
    </row>
    <row r="117" ht="19.4" customHeight="1" spans="1:7">
      <c r="A117" s="10"/>
      <c r="B117" s="14"/>
      <c r="C117" s="14"/>
      <c r="D117" s="11"/>
      <c r="E117" s="16"/>
      <c r="F117" s="16"/>
      <c r="G117" s="17"/>
    </row>
    <row r="118" ht="19.4" customHeight="1" spans="1:7">
      <c r="A118" s="18" t="s">
        <v>47</v>
      </c>
      <c r="B118" s="19"/>
      <c r="C118" s="19"/>
      <c r="D118" s="28"/>
      <c r="E118" s="21"/>
      <c r="F118" s="21"/>
      <c r="G118" s="29">
        <f>G7</f>
        <v>243768.1476</v>
      </c>
    </row>
    <row r="119" ht="28.8" customHeight="1" spans="1:7">
      <c r="A119" s="2" t="s">
        <v>171</v>
      </c>
      <c r="B119" s="2"/>
      <c r="C119" s="2"/>
      <c r="D119" s="24"/>
      <c r="E119" s="2"/>
      <c r="F119" s="3"/>
      <c r="G119" s="3"/>
    </row>
    <row r="120" ht="16.95" customHeight="1" spans="1:7">
      <c r="A120" s="23"/>
      <c r="B120" s="24"/>
      <c r="C120" s="2"/>
      <c r="D120" s="2"/>
      <c r="E120" s="2"/>
      <c r="F120" s="2"/>
      <c r="G120" s="2"/>
    </row>
  </sheetData>
  <mergeCells count="22">
    <mergeCell ref="A1:G1"/>
    <mergeCell ref="A2:G2"/>
    <mergeCell ref="A3:G3"/>
    <mergeCell ref="A4:E4"/>
    <mergeCell ref="F4:G4"/>
    <mergeCell ref="A42:G42"/>
    <mergeCell ref="A43:G43"/>
    <mergeCell ref="A44:G44"/>
    <mergeCell ref="A45:E45"/>
    <mergeCell ref="F45:G45"/>
    <mergeCell ref="A82:G82"/>
    <mergeCell ref="A83:G83"/>
    <mergeCell ref="A84:G84"/>
    <mergeCell ref="A85:E85"/>
    <mergeCell ref="F85:G85"/>
    <mergeCell ref="A119:G119"/>
    <mergeCell ref="A120:G120"/>
    <mergeCell ref="A5:A6"/>
    <mergeCell ref="A46:A47"/>
    <mergeCell ref="A86:A87"/>
    <mergeCell ref="A40:G41"/>
    <mergeCell ref="A80:G81"/>
  </mergeCells>
  <pageMargins left="0.68" right="0.29" top="0.29" bottom="0.29" header="0.3" footer="0.3"/>
  <pageSetup paperSize="9" orientation="portrait" useFirstPageNumber="1" horizontalDpi="600" verticalDpi="600"/>
  <headerFooter/>
  <rowBreaks count="3" manualBreakCount="3">
    <brk id="41" max="16383" man="1"/>
    <brk id="81" max="16383" man="1"/>
    <brk id="1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H30" sqref="H30"/>
    </sheetView>
  </sheetViews>
  <sheetFormatPr defaultColWidth="9" defaultRowHeight="13.5"/>
  <cols>
    <col min="1" max="1" width="6.65833333333333" customWidth="1"/>
    <col min="2" max="2" width="25.4666666666667" customWidth="1"/>
    <col min="3" max="3" width="8.80833333333333" customWidth="1"/>
    <col min="4" max="4" width="15.675" customWidth="1"/>
    <col min="5" max="5" width="9.06666666666667" customWidth="1"/>
    <col min="6" max="6" width="8.68333333333333" customWidth="1"/>
    <col min="7" max="7" width="11.6083333333333" customWidth="1"/>
    <col min="8" max="9" width="10.7166666666667" customWidth="1"/>
    <col min="10" max="10" width="10.8416666666667" customWidth="1"/>
    <col min="11" max="11" width="10.7166666666667" customWidth="1"/>
    <col min="12" max="12" width="9.7" customWidth="1"/>
  </cols>
  <sheetData>
    <row r="1" ht="14.4" customHeight="1" spans="1:12">
      <c r="A1" s="1" t="s">
        <v>172</v>
      </c>
      <c r="B1" s="2"/>
      <c r="C1" s="24"/>
      <c r="D1" s="3"/>
      <c r="E1" s="3"/>
      <c r="F1" s="3"/>
      <c r="G1" s="3"/>
      <c r="H1" s="3"/>
      <c r="I1" s="3"/>
      <c r="J1" s="3"/>
      <c r="K1" s="3"/>
      <c r="L1" s="3"/>
    </row>
    <row r="2" ht="31.25" customHeight="1" spans="1:12">
      <c r="A2" s="4" t="s">
        <v>173</v>
      </c>
      <c r="B2" s="2"/>
      <c r="C2" s="24"/>
      <c r="D2" s="3"/>
      <c r="E2" s="3"/>
      <c r="F2" s="3"/>
      <c r="G2" s="2"/>
      <c r="H2" s="2"/>
      <c r="I2" s="2"/>
      <c r="J2" s="2"/>
      <c r="K2" s="2"/>
      <c r="L2" s="2"/>
    </row>
    <row r="3" ht="14.4" customHeight="1" spans="1:12">
      <c r="A3" s="30"/>
      <c r="B3" s="2"/>
      <c r="C3" s="24"/>
      <c r="D3" s="3"/>
      <c r="E3" s="3"/>
      <c r="F3" s="3"/>
      <c r="G3" s="2"/>
      <c r="H3" s="2"/>
      <c r="I3" s="2"/>
      <c r="J3" s="2"/>
      <c r="K3" s="2"/>
      <c r="L3" s="2"/>
    </row>
    <row r="4" ht="19.4" customHeight="1" spans="1:12">
      <c r="A4" s="7" t="s">
        <v>24</v>
      </c>
      <c r="B4" s="8" t="s">
        <v>174</v>
      </c>
      <c r="C4" s="8" t="s">
        <v>54</v>
      </c>
      <c r="D4" s="8" t="s">
        <v>175</v>
      </c>
      <c r="E4" s="8" t="s">
        <v>176</v>
      </c>
      <c r="F4" s="8" t="s">
        <v>177</v>
      </c>
      <c r="G4" s="9" t="s">
        <v>178</v>
      </c>
      <c r="H4" s="31"/>
      <c r="I4" s="31"/>
      <c r="J4" s="31"/>
      <c r="K4" s="31"/>
      <c r="L4" s="32"/>
    </row>
    <row r="5" ht="24.75" customHeight="1" spans="1:12">
      <c r="A5" s="10"/>
      <c r="B5" s="11"/>
      <c r="C5" s="11"/>
      <c r="D5" s="11"/>
      <c r="E5" s="11"/>
      <c r="F5" s="11"/>
      <c r="G5" s="11" t="s">
        <v>179</v>
      </c>
      <c r="H5" s="11" t="s">
        <v>180</v>
      </c>
      <c r="I5" s="11" t="s">
        <v>181</v>
      </c>
      <c r="J5" s="11" t="s">
        <v>182</v>
      </c>
      <c r="K5" s="11" t="s">
        <v>183</v>
      </c>
      <c r="L5" s="12" t="s">
        <v>184</v>
      </c>
    </row>
    <row r="6" ht="19.4" customHeight="1" spans="1:12">
      <c r="A6" s="13">
        <v>1</v>
      </c>
      <c r="B6" s="14" t="s">
        <v>185</v>
      </c>
      <c r="C6" s="11" t="s">
        <v>165</v>
      </c>
      <c r="D6" s="14"/>
      <c r="E6" s="16"/>
      <c r="F6" s="16"/>
      <c r="G6" s="16"/>
      <c r="H6" s="16"/>
      <c r="I6" s="16"/>
      <c r="J6" s="16"/>
      <c r="K6" s="16"/>
      <c r="L6" s="25">
        <v>3787.61</v>
      </c>
    </row>
    <row r="7" ht="19.4" customHeight="1" spans="1:12">
      <c r="A7" s="13">
        <v>2</v>
      </c>
      <c r="B7" s="14" t="s">
        <v>186</v>
      </c>
      <c r="C7" s="11" t="s">
        <v>187</v>
      </c>
      <c r="D7" s="14"/>
      <c r="E7" s="16"/>
      <c r="F7" s="16"/>
      <c r="G7" s="16"/>
      <c r="H7" s="16"/>
      <c r="I7" s="16"/>
      <c r="J7" s="16"/>
      <c r="K7" s="16"/>
      <c r="L7" s="33">
        <v>0.339</v>
      </c>
    </row>
    <row r="8" ht="19.4" customHeight="1" spans="1:12">
      <c r="A8" s="13">
        <v>3</v>
      </c>
      <c r="B8" s="14" t="s">
        <v>188</v>
      </c>
      <c r="C8" s="11" t="s">
        <v>92</v>
      </c>
      <c r="D8" s="14"/>
      <c r="E8" s="16"/>
      <c r="F8" s="16"/>
      <c r="G8" s="16"/>
      <c r="H8" s="16"/>
      <c r="I8" s="16"/>
      <c r="J8" s="16"/>
      <c r="K8" s="16"/>
      <c r="L8" s="26">
        <v>348</v>
      </c>
    </row>
    <row r="9" ht="19.4" customHeight="1" spans="1:12">
      <c r="A9" s="13">
        <v>4</v>
      </c>
      <c r="B9" s="14" t="s">
        <v>189</v>
      </c>
      <c r="C9" s="11" t="s">
        <v>92</v>
      </c>
      <c r="D9" s="14"/>
      <c r="E9" s="16"/>
      <c r="F9" s="16"/>
      <c r="G9" s="16"/>
      <c r="H9" s="16"/>
      <c r="I9" s="16"/>
      <c r="J9" s="16"/>
      <c r="K9" s="16"/>
      <c r="L9" s="25">
        <v>210.76</v>
      </c>
    </row>
    <row r="10" ht="19.4" customHeight="1" spans="1:12">
      <c r="A10" s="13">
        <v>5</v>
      </c>
      <c r="B10" s="14" t="s">
        <v>190</v>
      </c>
      <c r="C10" s="11" t="s">
        <v>92</v>
      </c>
      <c r="D10" s="14"/>
      <c r="E10" s="16"/>
      <c r="F10" s="16"/>
      <c r="G10" s="16"/>
      <c r="H10" s="16"/>
      <c r="I10" s="16"/>
      <c r="J10" s="16"/>
      <c r="K10" s="16"/>
      <c r="L10" s="25">
        <v>187.02</v>
      </c>
    </row>
    <row r="11" ht="19.4" customHeight="1" spans="1:12">
      <c r="A11" s="13">
        <v>6</v>
      </c>
      <c r="B11" s="14" t="s">
        <v>191</v>
      </c>
      <c r="C11" s="11" t="s">
        <v>92</v>
      </c>
      <c r="D11" s="14"/>
      <c r="E11" s="16"/>
      <c r="F11" s="16"/>
      <c r="G11" s="16"/>
      <c r="H11" s="16"/>
      <c r="I11" s="16"/>
      <c r="J11" s="16"/>
      <c r="K11" s="16"/>
      <c r="L11" s="25">
        <v>166.16</v>
      </c>
    </row>
    <row r="12" ht="19.4" customHeight="1" spans="1:12">
      <c r="A12" s="13">
        <v>7</v>
      </c>
      <c r="B12" s="14" t="s">
        <v>192</v>
      </c>
      <c r="C12" s="11" t="s">
        <v>193</v>
      </c>
      <c r="D12" s="14"/>
      <c r="E12" s="16"/>
      <c r="F12" s="16"/>
      <c r="G12" s="16"/>
      <c r="H12" s="16"/>
      <c r="I12" s="16"/>
      <c r="J12" s="16"/>
      <c r="K12" s="16"/>
      <c r="L12" s="26">
        <v>38</v>
      </c>
    </row>
    <row r="13" ht="19.4" customHeight="1" spans="1:12">
      <c r="A13" s="13">
        <v>8</v>
      </c>
      <c r="B13" s="14" t="s">
        <v>194</v>
      </c>
      <c r="C13" s="11" t="s">
        <v>193</v>
      </c>
      <c r="D13" s="14"/>
      <c r="E13" s="16"/>
      <c r="F13" s="16"/>
      <c r="G13" s="16"/>
      <c r="H13" s="16"/>
      <c r="I13" s="16"/>
      <c r="J13" s="16"/>
      <c r="K13" s="16"/>
      <c r="L13" s="26">
        <v>12</v>
      </c>
    </row>
    <row r="14" ht="19.4" customHeight="1" spans="1:12">
      <c r="A14" s="13">
        <v>9</v>
      </c>
      <c r="B14" s="14" t="s">
        <v>195</v>
      </c>
      <c r="C14" s="11" t="s">
        <v>193</v>
      </c>
      <c r="D14" s="14"/>
      <c r="E14" s="16"/>
      <c r="F14" s="16"/>
      <c r="G14" s="16"/>
      <c r="H14" s="16"/>
      <c r="I14" s="16"/>
      <c r="J14" s="16"/>
      <c r="K14" s="16"/>
      <c r="L14" s="25">
        <v>6</v>
      </c>
    </row>
    <row r="15" ht="19.4" customHeight="1" spans="1:12">
      <c r="A15" s="10"/>
      <c r="B15" s="14"/>
      <c r="C15" s="11"/>
      <c r="D15" s="14"/>
      <c r="E15" s="16"/>
      <c r="F15" s="16"/>
      <c r="G15" s="16"/>
      <c r="H15" s="16"/>
      <c r="I15" s="16"/>
      <c r="J15" s="16"/>
      <c r="K15" s="16"/>
      <c r="L15" s="17"/>
    </row>
    <row r="16" ht="19.4" customHeight="1" spans="1:12">
      <c r="A16" s="10"/>
      <c r="B16" s="14"/>
      <c r="C16" s="11"/>
      <c r="D16" s="14"/>
      <c r="E16" s="16"/>
      <c r="F16" s="16"/>
      <c r="G16" s="16"/>
      <c r="H16" s="16"/>
      <c r="I16" s="16"/>
      <c r="J16" s="16"/>
      <c r="K16" s="16"/>
      <c r="L16" s="17"/>
    </row>
    <row r="17" ht="19.4" customHeight="1" spans="1:12">
      <c r="A17" s="10"/>
      <c r="B17" s="14"/>
      <c r="C17" s="11"/>
      <c r="D17" s="14"/>
      <c r="E17" s="16"/>
      <c r="F17" s="16"/>
      <c r="G17" s="16"/>
      <c r="H17" s="16"/>
      <c r="I17" s="16"/>
      <c r="J17" s="16"/>
      <c r="K17" s="16"/>
      <c r="L17" s="17"/>
    </row>
    <row r="18" ht="19.4" customHeight="1" spans="1:12">
      <c r="A18" s="10"/>
      <c r="B18" s="14"/>
      <c r="C18" s="11"/>
      <c r="D18" s="14"/>
      <c r="E18" s="16"/>
      <c r="F18" s="16"/>
      <c r="G18" s="16"/>
      <c r="H18" s="16"/>
      <c r="I18" s="16"/>
      <c r="J18" s="16"/>
      <c r="K18" s="16"/>
      <c r="L18" s="17"/>
    </row>
    <row r="19" ht="19.4" customHeight="1" spans="1:12">
      <c r="A19" s="10"/>
      <c r="B19" s="14"/>
      <c r="C19" s="11"/>
      <c r="D19" s="14"/>
      <c r="E19" s="16"/>
      <c r="F19" s="16"/>
      <c r="G19" s="16"/>
      <c r="H19" s="16"/>
      <c r="I19" s="16"/>
      <c r="J19" s="16"/>
      <c r="K19" s="16"/>
      <c r="L19" s="17"/>
    </row>
    <row r="20" ht="19.4" customHeight="1" spans="1:12">
      <c r="A20" s="10"/>
      <c r="B20" s="14"/>
      <c r="C20" s="11"/>
      <c r="D20" s="14"/>
      <c r="E20" s="16"/>
      <c r="F20" s="16"/>
      <c r="G20" s="16"/>
      <c r="H20" s="16"/>
      <c r="I20" s="16"/>
      <c r="J20" s="16"/>
      <c r="K20" s="16"/>
      <c r="L20" s="17"/>
    </row>
    <row r="21" ht="19.4" customHeight="1" spans="1:12">
      <c r="A21" s="10"/>
      <c r="B21" s="14"/>
      <c r="C21" s="11"/>
      <c r="D21" s="14"/>
      <c r="E21" s="16"/>
      <c r="F21" s="16"/>
      <c r="G21" s="16"/>
      <c r="H21" s="16"/>
      <c r="I21" s="16"/>
      <c r="J21" s="16"/>
      <c r="K21" s="16"/>
      <c r="L21" s="17"/>
    </row>
    <row r="22" ht="19.4" customHeight="1" spans="1:12">
      <c r="A22" s="10"/>
      <c r="B22" s="14"/>
      <c r="C22" s="11"/>
      <c r="D22" s="14"/>
      <c r="E22" s="16"/>
      <c r="F22" s="16"/>
      <c r="G22" s="16"/>
      <c r="H22" s="16"/>
      <c r="I22" s="16"/>
      <c r="J22" s="16"/>
      <c r="K22" s="16"/>
      <c r="L22" s="17"/>
    </row>
    <row r="23" ht="19.4" customHeight="1" spans="1:12">
      <c r="A23" s="10"/>
      <c r="B23" s="14"/>
      <c r="C23" s="11"/>
      <c r="D23" s="14"/>
      <c r="E23" s="16"/>
      <c r="F23" s="16"/>
      <c r="G23" s="16"/>
      <c r="H23" s="16"/>
      <c r="I23" s="16"/>
      <c r="J23" s="16"/>
      <c r="K23" s="16"/>
      <c r="L23" s="17"/>
    </row>
    <row r="24" ht="19.4" customHeight="1" spans="1:12">
      <c r="A24" s="10"/>
      <c r="B24" s="14"/>
      <c r="C24" s="11"/>
      <c r="D24" s="14"/>
      <c r="E24" s="16"/>
      <c r="F24" s="16"/>
      <c r="G24" s="16"/>
      <c r="H24" s="16"/>
      <c r="I24" s="16"/>
      <c r="J24" s="16"/>
      <c r="K24" s="16"/>
      <c r="L24" s="17"/>
    </row>
    <row r="25" ht="19.4" customHeight="1" spans="1:12">
      <c r="A25" s="18"/>
      <c r="B25" s="19"/>
      <c r="C25" s="28"/>
      <c r="D25" s="19"/>
      <c r="E25" s="21"/>
      <c r="F25" s="21"/>
      <c r="G25" s="21"/>
      <c r="H25" s="21"/>
      <c r="I25" s="21"/>
      <c r="J25" s="21"/>
      <c r="K25" s="21"/>
      <c r="L25" s="22"/>
    </row>
    <row r="26" ht="19.1" customHeight="1" spans="1:12">
      <c r="A26" s="23"/>
      <c r="B26" s="2"/>
      <c r="C26" s="24"/>
      <c r="D26" s="3"/>
      <c r="E26" s="3"/>
      <c r="F26" s="3"/>
      <c r="G26" s="2"/>
      <c r="H26" s="2"/>
      <c r="I26" s="2"/>
      <c r="J26" s="2"/>
      <c r="K26" s="2"/>
      <c r="L26" s="2"/>
    </row>
  </sheetData>
  <mergeCells count="11">
    <mergeCell ref="A1:L1"/>
    <mergeCell ref="A2:L2"/>
    <mergeCell ref="A3:L3"/>
    <mergeCell ref="G4:L4"/>
    <mergeCell ref="A26:L26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2"/>
  <sheetViews>
    <sheetView workbookViewId="0">
      <selection activeCell="H37" sqref="H37"/>
    </sheetView>
  </sheetViews>
  <sheetFormatPr defaultColWidth="9" defaultRowHeight="13.5" outlineLevelCol="3"/>
  <cols>
    <col min="1" max="1" width="12.7083333333333" customWidth="1"/>
    <col min="2" max="2" width="36.1" customWidth="1"/>
    <col min="3" max="4" width="20.7166666666667" customWidth="1"/>
  </cols>
  <sheetData>
    <row r="1" ht="14.4" customHeight="1" spans="1:4">
      <c r="A1" s="1" t="s">
        <v>196</v>
      </c>
      <c r="B1" s="2"/>
      <c r="C1" s="24"/>
      <c r="D1" s="3"/>
    </row>
    <row r="2" ht="31.25" customHeight="1" spans="1:4">
      <c r="A2" s="4" t="s">
        <v>197</v>
      </c>
      <c r="B2" s="2"/>
      <c r="C2" s="24"/>
      <c r="D2" s="3"/>
    </row>
    <row r="3" ht="14.4" customHeight="1" spans="1:4">
      <c r="A3" s="24"/>
      <c r="B3" s="2"/>
      <c r="C3" s="24"/>
      <c r="D3" s="3"/>
    </row>
    <row r="4" ht="24.45" customHeight="1" spans="1:4">
      <c r="A4" s="7" t="s">
        <v>24</v>
      </c>
      <c r="B4" s="8" t="s">
        <v>174</v>
      </c>
      <c r="C4" s="8" t="s">
        <v>54</v>
      </c>
      <c r="D4" s="9" t="s">
        <v>184</v>
      </c>
    </row>
    <row r="5" ht="19.4" customHeight="1" spans="1:4">
      <c r="A5" s="13">
        <v>1</v>
      </c>
      <c r="B5" s="14" t="s">
        <v>198</v>
      </c>
      <c r="C5" s="11" t="s">
        <v>199</v>
      </c>
      <c r="D5" s="25">
        <v>0.85</v>
      </c>
    </row>
    <row r="6" ht="19.4" customHeight="1" spans="1:4">
      <c r="A6" s="13">
        <v>2</v>
      </c>
      <c r="B6" s="14" t="s">
        <v>200</v>
      </c>
      <c r="C6" s="11" t="s">
        <v>92</v>
      </c>
      <c r="D6" s="25">
        <v>0.15</v>
      </c>
    </row>
    <row r="7" ht="19.4" customHeight="1" spans="1:4">
      <c r="A7" s="13">
        <v>3</v>
      </c>
      <c r="B7" s="14" t="s">
        <v>201</v>
      </c>
      <c r="C7" s="11" t="s">
        <v>92</v>
      </c>
      <c r="D7" s="25">
        <v>0.8</v>
      </c>
    </row>
    <row r="8" ht="19.4" customHeight="1" spans="1:4">
      <c r="A8" s="13">
        <v>4</v>
      </c>
      <c r="B8" s="14" t="s">
        <v>202</v>
      </c>
      <c r="C8" s="11" t="s">
        <v>187</v>
      </c>
      <c r="D8" s="25">
        <v>8.99</v>
      </c>
    </row>
    <row r="9" ht="19.4" customHeight="1" spans="1:4">
      <c r="A9" s="13">
        <v>5</v>
      </c>
      <c r="B9" s="14" t="s">
        <v>203</v>
      </c>
      <c r="C9" s="11" t="s">
        <v>187</v>
      </c>
      <c r="D9" s="25">
        <v>7.7</v>
      </c>
    </row>
    <row r="10" ht="19.4" customHeight="1" spans="1:4">
      <c r="A10" s="13">
        <v>6</v>
      </c>
      <c r="B10" s="14" t="s">
        <v>204</v>
      </c>
      <c r="C10" s="11" t="s">
        <v>165</v>
      </c>
      <c r="D10" s="25">
        <v>3831.86</v>
      </c>
    </row>
    <row r="11" ht="19.4" customHeight="1" spans="1:4">
      <c r="A11" s="13">
        <v>7</v>
      </c>
      <c r="B11" s="14" t="s">
        <v>186</v>
      </c>
      <c r="C11" s="11" t="s">
        <v>165</v>
      </c>
      <c r="D11" s="26">
        <v>339</v>
      </c>
    </row>
    <row r="12" ht="19.4" customHeight="1" spans="1:4">
      <c r="A12" s="13">
        <v>8</v>
      </c>
      <c r="B12" s="14" t="s">
        <v>188</v>
      </c>
      <c r="C12" s="11" t="s">
        <v>92</v>
      </c>
      <c r="D12" s="26">
        <v>348</v>
      </c>
    </row>
    <row r="13" ht="19.4" customHeight="1" spans="1:4">
      <c r="A13" s="13">
        <v>9</v>
      </c>
      <c r="B13" s="14" t="s">
        <v>189</v>
      </c>
      <c r="C13" s="11" t="s">
        <v>92</v>
      </c>
      <c r="D13" s="25">
        <v>210.76</v>
      </c>
    </row>
    <row r="14" ht="19.4" customHeight="1" spans="1:4">
      <c r="A14" s="13">
        <v>10</v>
      </c>
      <c r="B14" s="14" t="s">
        <v>205</v>
      </c>
      <c r="C14" s="11" t="s">
        <v>92</v>
      </c>
      <c r="D14" s="25">
        <v>210.76</v>
      </c>
    </row>
    <row r="15" ht="19.4" customHeight="1" spans="1:4">
      <c r="A15" s="13">
        <v>11</v>
      </c>
      <c r="B15" s="14" t="s">
        <v>206</v>
      </c>
      <c r="C15" s="11" t="s">
        <v>92</v>
      </c>
      <c r="D15" s="25">
        <v>210.76</v>
      </c>
    </row>
    <row r="16" ht="19.4" customHeight="1" spans="1:4">
      <c r="A16" s="13">
        <v>12</v>
      </c>
      <c r="B16" s="14" t="s">
        <v>207</v>
      </c>
      <c r="C16" s="11" t="s">
        <v>92</v>
      </c>
      <c r="D16" s="25">
        <v>210.76</v>
      </c>
    </row>
    <row r="17" ht="19.4" customHeight="1" spans="1:4">
      <c r="A17" s="13">
        <v>13</v>
      </c>
      <c r="B17" s="14" t="s">
        <v>208</v>
      </c>
      <c r="C17" s="11" t="s">
        <v>92</v>
      </c>
      <c r="D17" s="25">
        <v>166.16</v>
      </c>
    </row>
    <row r="18" ht="19.4" customHeight="1" spans="1:4">
      <c r="A18" s="13">
        <v>14</v>
      </c>
      <c r="B18" s="14" t="s">
        <v>209</v>
      </c>
      <c r="C18" s="11" t="s">
        <v>92</v>
      </c>
      <c r="D18" s="26">
        <v>1622</v>
      </c>
    </row>
    <row r="19" ht="19.4" customHeight="1" spans="1:4">
      <c r="A19" s="13">
        <v>15</v>
      </c>
      <c r="B19" s="14" t="s">
        <v>210</v>
      </c>
      <c r="C19" s="11" t="s">
        <v>92</v>
      </c>
      <c r="D19" s="26">
        <v>1622</v>
      </c>
    </row>
    <row r="20" ht="19.4" customHeight="1" spans="1:4">
      <c r="A20" s="13">
        <v>16</v>
      </c>
      <c r="B20" s="14" t="s">
        <v>211</v>
      </c>
      <c r="C20" s="11" t="s">
        <v>165</v>
      </c>
      <c r="D20" s="26">
        <v>4250</v>
      </c>
    </row>
    <row r="21" ht="19.4" customHeight="1" spans="1:4">
      <c r="A21" s="13">
        <v>17</v>
      </c>
      <c r="B21" s="14" t="s">
        <v>212</v>
      </c>
      <c r="C21" s="11" t="s">
        <v>187</v>
      </c>
      <c r="D21" s="25">
        <v>4.69</v>
      </c>
    </row>
    <row r="22" ht="19.4" customHeight="1" spans="1:4">
      <c r="A22" s="13">
        <v>18</v>
      </c>
      <c r="B22" s="14" t="s">
        <v>213</v>
      </c>
      <c r="C22" s="11" t="s">
        <v>187</v>
      </c>
      <c r="D22" s="25">
        <v>4.32</v>
      </c>
    </row>
    <row r="23" ht="19.4" customHeight="1" spans="1:4">
      <c r="A23" s="13">
        <v>19</v>
      </c>
      <c r="B23" s="14" t="s">
        <v>213</v>
      </c>
      <c r="C23" s="11" t="s">
        <v>165</v>
      </c>
      <c r="D23" s="25">
        <v>4318.58</v>
      </c>
    </row>
    <row r="24" ht="19.4" customHeight="1" spans="1:4">
      <c r="A24" s="13">
        <v>20</v>
      </c>
      <c r="B24" s="14" t="s">
        <v>214</v>
      </c>
      <c r="C24" s="11" t="s">
        <v>187</v>
      </c>
      <c r="D24" s="25">
        <v>5.96</v>
      </c>
    </row>
    <row r="25" ht="19.4" customHeight="1" spans="1:4">
      <c r="A25" s="13">
        <v>21</v>
      </c>
      <c r="B25" s="14" t="s">
        <v>215</v>
      </c>
      <c r="C25" s="11" t="s">
        <v>187</v>
      </c>
      <c r="D25" s="25">
        <v>5.39</v>
      </c>
    </row>
    <row r="26" ht="19.4" customHeight="1" spans="1:4">
      <c r="A26" s="13">
        <v>22</v>
      </c>
      <c r="B26" s="14" t="s">
        <v>216</v>
      </c>
      <c r="C26" s="11" t="s">
        <v>187</v>
      </c>
      <c r="D26" s="25">
        <v>1.43</v>
      </c>
    </row>
    <row r="27" ht="19.4" customHeight="1" spans="1:4">
      <c r="A27" s="13">
        <v>23</v>
      </c>
      <c r="B27" s="14" t="s">
        <v>217</v>
      </c>
      <c r="C27" s="11" t="s">
        <v>187</v>
      </c>
      <c r="D27" s="25">
        <v>7.33</v>
      </c>
    </row>
    <row r="28" ht="19.4" customHeight="1" spans="1:4">
      <c r="A28" s="13">
        <v>24</v>
      </c>
      <c r="B28" s="14" t="s">
        <v>218</v>
      </c>
      <c r="C28" s="11" t="s">
        <v>187</v>
      </c>
      <c r="D28" s="25">
        <v>5.13</v>
      </c>
    </row>
    <row r="29" ht="19.4" customHeight="1" spans="1:4">
      <c r="A29" s="13">
        <v>25</v>
      </c>
      <c r="B29" s="14" t="s">
        <v>219</v>
      </c>
      <c r="C29" s="11" t="s">
        <v>187</v>
      </c>
      <c r="D29" s="25">
        <v>6.06</v>
      </c>
    </row>
    <row r="30" ht="19.4" customHeight="1" spans="1:4">
      <c r="A30" s="13">
        <v>26</v>
      </c>
      <c r="B30" s="14" t="s">
        <v>220</v>
      </c>
      <c r="C30" s="11" t="s">
        <v>187</v>
      </c>
      <c r="D30" s="25">
        <v>3.29</v>
      </c>
    </row>
    <row r="31" ht="19.4" customHeight="1" spans="1:4">
      <c r="A31" s="13">
        <v>27</v>
      </c>
      <c r="B31" s="14" t="s">
        <v>221</v>
      </c>
      <c r="C31" s="11" t="s">
        <v>187</v>
      </c>
      <c r="D31" s="25">
        <v>3.84</v>
      </c>
    </row>
    <row r="32" ht="19.4" customHeight="1" spans="1:4">
      <c r="A32" s="13">
        <v>28</v>
      </c>
      <c r="B32" s="14" t="s">
        <v>204</v>
      </c>
      <c r="C32" s="11" t="s">
        <v>187</v>
      </c>
      <c r="D32" s="25">
        <v>3.76</v>
      </c>
    </row>
    <row r="33" ht="19.4" customHeight="1" spans="1:4">
      <c r="A33" s="13">
        <v>29</v>
      </c>
      <c r="B33" s="14" t="s">
        <v>222</v>
      </c>
      <c r="C33" s="11" t="s">
        <v>187</v>
      </c>
      <c r="D33" s="26">
        <v>20</v>
      </c>
    </row>
    <row r="34" ht="19.4" customHeight="1" spans="1:4">
      <c r="A34" s="13">
        <v>30</v>
      </c>
      <c r="B34" s="14" t="s">
        <v>223</v>
      </c>
      <c r="C34" s="11" t="s">
        <v>66</v>
      </c>
      <c r="D34" s="25">
        <v>6.15</v>
      </c>
    </row>
    <row r="35" ht="19.4" customHeight="1" spans="1:4">
      <c r="A35" s="13">
        <v>31</v>
      </c>
      <c r="B35" s="14" t="s">
        <v>224</v>
      </c>
      <c r="C35" s="11" t="s">
        <v>90</v>
      </c>
      <c r="D35" s="25">
        <v>19.3</v>
      </c>
    </row>
    <row r="36" ht="19.4" customHeight="1" spans="1:4">
      <c r="A36" s="13">
        <v>32</v>
      </c>
      <c r="B36" s="14" t="s">
        <v>225</v>
      </c>
      <c r="C36" s="11" t="s">
        <v>92</v>
      </c>
      <c r="D36" s="26">
        <v>1622</v>
      </c>
    </row>
    <row r="37" ht="19.4" customHeight="1" spans="1:4">
      <c r="A37" s="13">
        <v>33</v>
      </c>
      <c r="B37" s="14" t="s">
        <v>226</v>
      </c>
      <c r="C37" s="11" t="s">
        <v>92</v>
      </c>
      <c r="D37" s="26">
        <v>50</v>
      </c>
    </row>
    <row r="38" ht="19.4" customHeight="1" spans="1:4">
      <c r="A38" s="13">
        <v>34</v>
      </c>
      <c r="B38" s="14" t="s">
        <v>227</v>
      </c>
      <c r="C38" s="11" t="s">
        <v>165</v>
      </c>
      <c r="D38" s="25">
        <v>5566.82</v>
      </c>
    </row>
    <row r="39" ht="19.4" customHeight="1" spans="1:4">
      <c r="A39" s="27">
        <v>35</v>
      </c>
      <c r="B39" s="19" t="s">
        <v>228</v>
      </c>
      <c r="C39" s="28" t="s">
        <v>229</v>
      </c>
      <c r="D39" s="29">
        <v>1</v>
      </c>
    </row>
    <row r="40" ht="11.35" customHeight="1" spans="1:4">
      <c r="A40" s="23"/>
      <c r="B40" s="2"/>
      <c r="C40" s="24"/>
      <c r="D40" s="3"/>
    </row>
    <row r="41" ht="11.35" customHeight="1" spans="1:4">
      <c r="A41" s="24"/>
      <c r="B41" s="2"/>
      <c r="C41" s="24"/>
      <c r="D41" s="3"/>
    </row>
    <row r="42" ht="14.4" customHeight="1" spans="1:4">
      <c r="A42" s="1" t="s">
        <v>196</v>
      </c>
      <c r="B42" s="2"/>
      <c r="C42" s="24"/>
      <c r="D42" s="3"/>
    </row>
    <row r="43" ht="31.25" customHeight="1" spans="1:4">
      <c r="A43" s="4" t="s">
        <v>197</v>
      </c>
      <c r="B43" s="2"/>
      <c r="C43" s="24"/>
      <c r="D43" s="3"/>
    </row>
    <row r="44" ht="14.4" customHeight="1" spans="1:4">
      <c r="A44" s="24"/>
      <c r="B44" s="2"/>
      <c r="C44" s="24"/>
      <c r="D44" s="3"/>
    </row>
    <row r="45" ht="24.45" customHeight="1" spans="1:4">
      <c r="A45" s="7" t="s">
        <v>24</v>
      </c>
      <c r="B45" s="8" t="s">
        <v>174</v>
      </c>
      <c r="C45" s="8" t="s">
        <v>54</v>
      </c>
      <c r="D45" s="9" t="s">
        <v>184</v>
      </c>
    </row>
    <row r="46" ht="19.4" customHeight="1" spans="1:4">
      <c r="A46" s="13">
        <v>36</v>
      </c>
      <c r="B46" s="14" t="s">
        <v>230</v>
      </c>
      <c r="C46" s="11" t="s">
        <v>92</v>
      </c>
      <c r="D46" s="26">
        <v>180</v>
      </c>
    </row>
    <row r="47" ht="19.4" customHeight="1" spans="1:4">
      <c r="A47" s="13">
        <v>37</v>
      </c>
      <c r="B47" s="14" t="s">
        <v>231</v>
      </c>
      <c r="C47" s="11" t="s">
        <v>92</v>
      </c>
      <c r="D47" s="26">
        <v>180</v>
      </c>
    </row>
    <row r="48" ht="19.4" customHeight="1" spans="1:4">
      <c r="A48" s="13">
        <v>38</v>
      </c>
      <c r="B48" s="14" t="s">
        <v>232</v>
      </c>
      <c r="C48" s="11" t="s">
        <v>92</v>
      </c>
      <c r="D48" s="25">
        <v>94.46</v>
      </c>
    </row>
    <row r="49" ht="19.4" customHeight="1" spans="1:4">
      <c r="A49" s="13">
        <v>39</v>
      </c>
      <c r="B49" s="14" t="s">
        <v>233</v>
      </c>
      <c r="C49" s="11" t="s">
        <v>165</v>
      </c>
      <c r="D49" s="26">
        <v>700</v>
      </c>
    </row>
    <row r="50" ht="19.4" customHeight="1" spans="1:4">
      <c r="A50" s="13">
        <v>40</v>
      </c>
      <c r="B50" s="14" t="s">
        <v>234</v>
      </c>
      <c r="C50" s="11" t="s">
        <v>90</v>
      </c>
      <c r="D50" s="26">
        <v>25</v>
      </c>
    </row>
    <row r="51" ht="19.4" customHeight="1" spans="1:4">
      <c r="A51" s="13">
        <v>41</v>
      </c>
      <c r="B51" s="14" t="s">
        <v>235</v>
      </c>
      <c r="C51" s="11" t="s">
        <v>165</v>
      </c>
      <c r="D51" s="25">
        <v>4495.58</v>
      </c>
    </row>
    <row r="52" ht="19.4" customHeight="1" spans="1:4">
      <c r="A52" s="13">
        <v>42</v>
      </c>
      <c r="B52" s="14" t="s">
        <v>236</v>
      </c>
      <c r="C52" s="11" t="s">
        <v>165</v>
      </c>
      <c r="D52" s="25">
        <v>15867.26</v>
      </c>
    </row>
    <row r="53" ht="19.4" customHeight="1" spans="1:4">
      <c r="A53" s="13">
        <v>43</v>
      </c>
      <c r="B53" s="14" t="s">
        <v>237</v>
      </c>
      <c r="C53" s="11" t="s">
        <v>165</v>
      </c>
      <c r="D53" s="26">
        <v>19440</v>
      </c>
    </row>
    <row r="54" ht="19.4" customHeight="1" spans="1:4">
      <c r="A54" s="10"/>
      <c r="B54" s="14"/>
      <c r="C54" s="11"/>
      <c r="D54" s="17"/>
    </row>
    <row r="55" ht="19.4" customHeight="1" spans="1:4">
      <c r="A55" s="10"/>
      <c r="B55" s="14"/>
      <c r="C55" s="11"/>
      <c r="D55" s="17"/>
    </row>
    <row r="56" ht="19.4" customHeight="1" spans="1:4">
      <c r="A56" s="10"/>
      <c r="B56" s="14"/>
      <c r="C56" s="11"/>
      <c r="D56" s="17"/>
    </row>
    <row r="57" ht="19.4" customHeight="1" spans="1:4">
      <c r="A57" s="10"/>
      <c r="B57" s="14"/>
      <c r="C57" s="11"/>
      <c r="D57" s="17"/>
    </row>
    <row r="58" ht="19.4" customHeight="1" spans="1:4">
      <c r="A58" s="10"/>
      <c r="B58" s="14"/>
      <c r="C58" s="11"/>
      <c r="D58" s="17"/>
    </row>
    <row r="59" ht="19.4" customHeight="1" spans="1:4">
      <c r="A59" s="10"/>
      <c r="B59" s="14"/>
      <c r="C59" s="11"/>
      <c r="D59" s="17"/>
    </row>
    <row r="60" ht="19.4" customHeight="1" spans="1:4">
      <c r="A60" s="10"/>
      <c r="B60" s="14"/>
      <c r="C60" s="11"/>
      <c r="D60" s="17"/>
    </row>
    <row r="61" ht="19.4" customHeight="1" spans="1:4">
      <c r="A61" s="10"/>
      <c r="B61" s="14"/>
      <c r="C61" s="11"/>
      <c r="D61" s="17"/>
    </row>
    <row r="62" ht="19.4" customHeight="1" spans="1:4">
      <c r="A62" s="10"/>
      <c r="B62" s="14"/>
      <c r="C62" s="11"/>
      <c r="D62" s="17"/>
    </row>
    <row r="63" ht="19.4" customHeight="1" spans="1:4">
      <c r="A63" s="10"/>
      <c r="B63" s="14"/>
      <c r="C63" s="11"/>
      <c r="D63" s="17"/>
    </row>
    <row r="64" ht="19.4" customHeight="1" spans="1:4">
      <c r="A64" s="10"/>
      <c r="B64" s="14"/>
      <c r="C64" s="11"/>
      <c r="D64" s="17"/>
    </row>
    <row r="65" ht="19.4" customHeight="1" spans="1:4">
      <c r="A65" s="10"/>
      <c r="B65" s="14"/>
      <c r="C65" s="11"/>
      <c r="D65" s="17"/>
    </row>
    <row r="66" ht="19.4" customHeight="1" spans="1:4">
      <c r="A66" s="10"/>
      <c r="B66" s="14"/>
      <c r="C66" s="11"/>
      <c r="D66" s="17"/>
    </row>
    <row r="67" ht="19.4" customHeight="1" spans="1:4">
      <c r="A67" s="10"/>
      <c r="B67" s="14"/>
      <c r="C67" s="11"/>
      <c r="D67" s="17"/>
    </row>
    <row r="68" ht="19.4" customHeight="1" spans="1:4">
      <c r="A68" s="10"/>
      <c r="B68" s="14"/>
      <c r="C68" s="11"/>
      <c r="D68" s="17"/>
    </row>
    <row r="69" ht="19.4" customHeight="1" spans="1:4">
      <c r="A69" s="10"/>
      <c r="B69" s="14"/>
      <c r="C69" s="11"/>
      <c r="D69" s="17"/>
    </row>
    <row r="70" ht="19.4" customHeight="1" spans="1:4">
      <c r="A70" s="10"/>
      <c r="B70" s="14"/>
      <c r="C70" s="11"/>
      <c r="D70" s="17"/>
    </row>
    <row r="71" ht="19.4" customHeight="1" spans="1:4">
      <c r="A71" s="10"/>
      <c r="B71" s="14"/>
      <c r="C71" s="11"/>
      <c r="D71" s="17"/>
    </row>
    <row r="72" ht="19.4" customHeight="1" spans="1:4">
      <c r="A72" s="10"/>
      <c r="B72" s="14"/>
      <c r="C72" s="11"/>
      <c r="D72" s="17"/>
    </row>
    <row r="73" ht="19.4" customHeight="1" spans="1:4">
      <c r="A73" s="10"/>
      <c r="B73" s="14"/>
      <c r="C73" s="11"/>
      <c r="D73" s="17"/>
    </row>
    <row r="74" ht="19.4" customHeight="1" spans="1:4">
      <c r="A74" s="10"/>
      <c r="B74" s="14"/>
      <c r="C74" s="11"/>
      <c r="D74" s="17"/>
    </row>
    <row r="75" ht="19.4" customHeight="1" spans="1:4">
      <c r="A75" s="10"/>
      <c r="B75" s="14"/>
      <c r="C75" s="11"/>
      <c r="D75" s="17"/>
    </row>
    <row r="76" ht="19.4" customHeight="1" spans="1:4">
      <c r="A76" s="10"/>
      <c r="B76" s="14"/>
      <c r="C76" s="11"/>
      <c r="D76" s="17"/>
    </row>
    <row r="77" ht="19.4" customHeight="1" spans="1:4">
      <c r="A77" s="10"/>
      <c r="B77" s="14"/>
      <c r="C77" s="11"/>
      <c r="D77" s="17"/>
    </row>
    <row r="78" ht="19.4" customHeight="1" spans="1:4">
      <c r="A78" s="10"/>
      <c r="B78" s="14"/>
      <c r="C78" s="11"/>
      <c r="D78" s="17"/>
    </row>
    <row r="79" ht="19.4" customHeight="1" spans="1:4">
      <c r="A79" s="10"/>
      <c r="B79" s="14"/>
      <c r="C79" s="11"/>
      <c r="D79" s="17"/>
    </row>
    <row r="80" ht="19.4" customHeight="1" spans="1:4">
      <c r="A80" s="18"/>
      <c r="B80" s="19"/>
      <c r="C80" s="28"/>
      <c r="D80" s="22"/>
    </row>
    <row r="81" ht="11.35" customHeight="1" spans="1:4">
      <c r="A81" s="23"/>
      <c r="B81" s="2"/>
      <c r="C81" s="24"/>
      <c r="D81" s="3"/>
    </row>
    <row r="82" ht="11.35" customHeight="1" spans="1:4">
      <c r="A82" s="24"/>
      <c r="B82" s="2"/>
      <c r="C82" s="24"/>
      <c r="D82" s="3"/>
    </row>
  </sheetData>
  <mergeCells count="8">
    <mergeCell ref="A1:D1"/>
    <mergeCell ref="A2:D2"/>
    <mergeCell ref="A3:D3"/>
    <mergeCell ref="A42:D42"/>
    <mergeCell ref="A43:D43"/>
    <mergeCell ref="A44:D44"/>
    <mergeCell ref="A40:D41"/>
    <mergeCell ref="A81:D8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A1" sqref="A1:E1"/>
    </sheetView>
  </sheetViews>
  <sheetFormatPr defaultColWidth="9" defaultRowHeight="13.5" outlineLevelCol="4"/>
  <cols>
    <col min="1" max="1" width="15.6833333333333" customWidth="1"/>
    <col min="2" max="2" width="39.7083333333333" customWidth="1"/>
    <col min="3" max="3" width="35.2666666666667" customWidth="1"/>
    <col min="4" max="4" width="25.8583333333333" customWidth="1"/>
    <col min="5" max="5" width="22.1666666666667" customWidth="1"/>
  </cols>
  <sheetData>
    <row r="1" ht="14.4" customHeight="1" spans="1:5">
      <c r="A1" s="1" t="s">
        <v>238</v>
      </c>
      <c r="B1" s="2"/>
      <c r="C1" s="2"/>
      <c r="D1" s="3"/>
      <c r="E1" s="3"/>
    </row>
    <row r="2" ht="31.25" customHeight="1" spans="1:5">
      <c r="A2" s="4" t="s">
        <v>239</v>
      </c>
      <c r="B2" s="2"/>
      <c r="C2" s="3"/>
      <c r="D2" s="3"/>
      <c r="E2" s="2"/>
    </row>
    <row r="3" ht="14.4" customHeight="1" spans="1:5">
      <c r="A3" s="1"/>
      <c r="B3" s="2"/>
      <c r="C3" s="3"/>
      <c r="D3" s="3"/>
      <c r="E3" s="2"/>
    </row>
    <row r="4" ht="14.4" customHeight="1" spans="1:5">
      <c r="A4" s="5" t="s">
        <v>21</v>
      </c>
      <c r="B4" s="2"/>
      <c r="C4" s="3"/>
      <c r="D4" s="3"/>
      <c r="E4" s="6" t="s">
        <v>240</v>
      </c>
    </row>
    <row r="5" ht="26.6" customHeight="1" spans="1:5">
      <c r="A5" s="7" t="s">
        <v>24</v>
      </c>
      <c r="B5" s="8" t="s">
        <v>241</v>
      </c>
      <c r="C5" s="8" t="s">
        <v>242</v>
      </c>
      <c r="D5" s="8" t="s">
        <v>26</v>
      </c>
      <c r="E5" s="9" t="s">
        <v>243</v>
      </c>
    </row>
    <row r="6" ht="19.4" customHeight="1" spans="1:5">
      <c r="A6" s="10"/>
      <c r="B6" s="11" t="s">
        <v>28</v>
      </c>
      <c r="C6" s="11" t="s">
        <v>29</v>
      </c>
      <c r="D6" s="11" t="s">
        <v>30</v>
      </c>
      <c r="E6" s="12" t="s">
        <v>58</v>
      </c>
    </row>
    <row r="7" ht="19.4" customHeight="1" spans="1:5">
      <c r="A7" s="13">
        <v>1</v>
      </c>
      <c r="B7" s="14" t="s">
        <v>244</v>
      </c>
      <c r="C7" s="15">
        <v>0</v>
      </c>
      <c r="D7" s="16"/>
      <c r="E7" s="17"/>
    </row>
    <row r="8" ht="19.4" customHeight="1" spans="1:5">
      <c r="A8" s="10" t="s">
        <v>28</v>
      </c>
      <c r="B8" s="14" t="s">
        <v>245</v>
      </c>
      <c r="C8" s="15">
        <v>0</v>
      </c>
      <c r="D8" s="16"/>
      <c r="E8" s="17"/>
    </row>
    <row r="9" ht="19.4" customHeight="1" spans="1:5">
      <c r="A9" s="10" t="s">
        <v>29</v>
      </c>
      <c r="B9" s="14" t="s">
        <v>246</v>
      </c>
      <c r="C9" s="15">
        <v>0</v>
      </c>
      <c r="D9" s="16"/>
      <c r="E9" s="17"/>
    </row>
    <row r="10" ht="19.4" customHeight="1" spans="1:5">
      <c r="A10" s="10" t="s">
        <v>30</v>
      </c>
      <c r="B10" s="14" t="s">
        <v>247</v>
      </c>
      <c r="C10" s="15">
        <v>0</v>
      </c>
      <c r="D10" s="16"/>
      <c r="E10" s="17"/>
    </row>
    <row r="11" ht="19.4" customHeight="1" spans="1:5">
      <c r="A11" s="10" t="s">
        <v>58</v>
      </c>
      <c r="B11" s="14" t="s">
        <v>248</v>
      </c>
      <c r="C11" s="15">
        <v>0</v>
      </c>
      <c r="D11" s="16"/>
      <c r="E11" s="17"/>
    </row>
    <row r="12" ht="19.4" customHeight="1" spans="1:5">
      <c r="A12" s="10" t="s">
        <v>59</v>
      </c>
      <c r="B12" s="14" t="s">
        <v>249</v>
      </c>
      <c r="C12" s="15">
        <v>0</v>
      </c>
      <c r="D12" s="16"/>
      <c r="E12" s="17"/>
    </row>
    <row r="13" ht="19.4" customHeight="1" spans="1:5">
      <c r="A13" s="10" t="s">
        <v>60</v>
      </c>
      <c r="B13" s="14" t="s">
        <v>250</v>
      </c>
      <c r="C13" s="15">
        <v>0</v>
      </c>
      <c r="D13" s="16"/>
      <c r="E13" s="17"/>
    </row>
    <row r="14" ht="19.4" customHeight="1" spans="1:5">
      <c r="A14" s="13">
        <v>2</v>
      </c>
      <c r="B14" s="14" t="s">
        <v>251</v>
      </c>
      <c r="C14" s="15" t="s">
        <v>252</v>
      </c>
      <c r="D14" s="16"/>
      <c r="E14" s="17"/>
    </row>
    <row r="15" ht="19.4" customHeight="1" spans="1:5">
      <c r="A15" s="13">
        <v>3</v>
      </c>
      <c r="B15" s="14" t="s">
        <v>253</v>
      </c>
      <c r="C15" s="15">
        <v>0</v>
      </c>
      <c r="D15" s="16"/>
      <c r="E15" s="17"/>
    </row>
    <row r="16" ht="19.4" customHeight="1" spans="1:5">
      <c r="A16" s="13">
        <v>4</v>
      </c>
      <c r="B16" s="14" t="s">
        <v>254</v>
      </c>
      <c r="C16" s="14" t="s">
        <v>255</v>
      </c>
      <c r="D16" s="16"/>
      <c r="E16" s="17"/>
    </row>
    <row r="17" ht="19.4" customHeight="1" spans="1:5">
      <c r="A17" s="10" t="s">
        <v>28</v>
      </c>
      <c r="B17" s="14" t="s">
        <v>256</v>
      </c>
      <c r="C17" s="15">
        <v>0</v>
      </c>
      <c r="D17" s="16"/>
      <c r="E17" s="17"/>
    </row>
    <row r="18" ht="19.4" customHeight="1" spans="1:5">
      <c r="A18" s="10" t="s">
        <v>29</v>
      </c>
      <c r="B18" s="14" t="s">
        <v>257</v>
      </c>
      <c r="C18" s="15">
        <v>0</v>
      </c>
      <c r="D18" s="16"/>
      <c r="E18" s="17"/>
    </row>
    <row r="19" ht="19.4" customHeight="1" spans="1:5">
      <c r="A19" s="10" t="s">
        <v>30</v>
      </c>
      <c r="B19" s="14" t="s">
        <v>258</v>
      </c>
      <c r="C19" s="15">
        <v>0</v>
      </c>
      <c r="D19" s="16"/>
      <c r="E19" s="17"/>
    </row>
    <row r="20" ht="19.4" customHeight="1" spans="1:5">
      <c r="A20" s="13">
        <v>5</v>
      </c>
      <c r="B20" s="14" t="s">
        <v>259</v>
      </c>
      <c r="C20" s="15">
        <v>0</v>
      </c>
      <c r="D20" s="16"/>
      <c r="E20" s="17"/>
    </row>
    <row r="21" ht="19.4" customHeight="1" spans="1:5">
      <c r="A21" s="13">
        <v>7</v>
      </c>
      <c r="B21" s="14" t="s">
        <v>167</v>
      </c>
      <c r="C21" s="15">
        <v>0</v>
      </c>
      <c r="D21" s="16"/>
      <c r="E21" s="17"/>
    </row>
    <row r="22" ht="19.4" customHeight="1" spans="1:5">
      <c r="A22" s="10"/>
      <c r="B22" s="14"/>
      <c r="C22" s="14"/>
      <c r="D22" s="16"/>
      <c r="E22" s="17"/>
    </row>
    <row r="23" ht="19.4" customHeight="1" spans="1:5">
      <c r="A23" s="10"/>
      <c r="B23" s="14"/>
      <c r="C23" s="14"/>
      <c r="D23" s="16"/>
      <c r="E23" s="17"/>
    </row>
    <row r="24" ht="19.4" customHeight="1" spans="1:5">
      <c r="A24" s="10"/>
      <c r="B24" s="14"/>
      <c r="C24" s="14"/>
      <c r="D24" s="16"/>
      <c r="E24" s="17"/>
    </row>
    <row r="25" ht="19.4" customHeight="1" spans="1:5">
      <c r="A25" s="18" t="s">
        <v>41</v>
      </c>
      <c r="B25" s="19"/>
      <c r="C25" s="20">
        <v>0</v>
      </c>
      <c r="D25" s="21"/>
      <c r="E25" s="22"/>
    </row>
    <row r="26" ht="11.35" customHeight="1" spans="1:5">
      <c r="A26" s="23"/>
      <c r="B26" s="2"/>
      <c r="C26" s="3"/>
      <c r="D26" s="3"/>
      <c r="E26" s="2"/>
    </row>
    <row r="27" ht="11.35" customHeight="1" spans="1:5">
      <c r="A27" s="24"/>
      <c r="B27" s="2"/>
      <c r="C27" s="2"/>
      <c r="D27" s="3"/>
      <c r="E27" s="3"/>
    </row>
  </sheetData>
  <mergeCells count="7">
    <mergeCell ref="A1:E1"/>
    <mergeCell ref="A2:E2"/>
    <mergeCell ref="A3:E3"/>
    <mergeCell ref="A4:D4"/>
    <mergeCell ref="A25:B25"/>
    <mergeCell ref="A5:A6"/>
    <mergeCell ref="A26:E27"/>
  </mergeCells>
  <pageMargins left="0.29" right="0.29" top="0.68" bottom="0.29" header="0.3" footer="0.3"/>
  <pageSetup paperSize="9" orientation="landscape" useFirstPageNumber="1" horizontalDpi="600" verticalDpi="600"/>
  <headerFooter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目录</vt:lpstr>
      <vt:lpstr>封面首页</vt:lpstr>
      <vt:lpstr>封面扉页</vt:lpstr>
      <vt:lpstr>表2 预算总表</vt:lpstr>
      <vt:lpstr>表3 工程施工费预算汇总表</vt:lpstr>
      <vt:lpstr>表3-1 工程施工费预算表</vt:lpstr>
      <vt:lpstr>附表2 主要材料预算价格计算表</vt:lpstr>
      <vt:lpstr>附表3 次要材料预算价格表</vt:lpstr>
      <vt:lpstr>表5 其他费用预算表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ch</cp:lastModifiedBy>
  <dcterms:created xsi:type="dcterms:W3CDTF">2024-03-30T10:40:00Z</dcterms:created>
  <dcterms:modified xsi:type="dcterms:W3CDTF">2024-04-25T01:27:00Z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5562DFF0AF3B425FAF2B4E8B8159ED61_12</vt:lpwstr>
  </property>
  <property fmtid="{D5CDD505-2E9C-101B-9397-08002B2CF9AE}" pid="5" name="KSOProductBuildVer">
    <vt:lpwstr>2052-12.1.0.16729</vt:lpwstr>
  </property>
  <property fmtid="{D5CDD505-2E9C-101B-9397-08002B2CF9AE}" pid="6" name="KSOReadingLayout">
    <vt:bool>true</vt:bool>
  </property>
</Properties>
</file>