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2"/>
  </bookViews>
  <sheets>
    <sheet name="表2 预算总表" sheetId="4" r:id="rId1"/>
    <sheet name="表3 工程施工费预算汇总表" sheetId="5" r:id="rId2"/>
    <sheet name="表3-1 工程施工费预算表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<sst xmlns="http://schemas.openxmlformats.org/spreadsheetml/2006/main" count="225" uniqueCount="136">
  <si>
    <t xml:space="preserve"> 表2</t>
  </si>
  <si>
    <t>预算总表</t>
  </si>
  <si>
    <t>项目名称：铜梁区庆隆镇同康村11社01采石场历史遗留矿山生态修复项目</t>
  </si>
  <si>
    <t>项目规模(公顷)：</t>
  </si>
  <si>
    <t>金额单位:元</t>
  </si>
  <si>
    <t>序号</t>
  </si>
  <si>
    <t>工程或费用名称</t>
  </si>
  <si>
    <t>预算金额</t>
  </si>
  <si>
    <t>各项费用占总费用的比例(%)</t>
  </si>
  <si>
    <t>(1)</t>
  </si>
  <si>
    <t>(2)</t>
  </si>
  <si>
    <t>(3)</t>
  </si>
  <si>
    <t>一</t>
  </si>
  <si>
    <t>工程施工费</t>
  </si>
  <si>
    <t>二</t>
  </si>
  <si>
    <t>设备购置费</t>
  </si>
  <si>
    <t>三</t>
  </si>
  <si>
    <t>其他费用</t>
  </si>
  <si>
    <t>四</t>
  </si>
  <si>
    <t>不可预见费</t>
  </si>
  <si>
    <t>五</t>
  </si>
  <si>
    <t>管护费</t>
  </si>
  <si>
    <t>总    计</t>
  </si>
  <si>
    <t xml:space="preserve"> 表3</t>
  </si>
  <si>
    <t>工程施工费预算汇总表</t>
  </si>
  <si>
    <t>单项名称</t>
  </si>
  <si>
    <t>各项费用占工程施工费的比例(%)</t>
  </si>
  <si>
    <t>铜梁区庆隆镇同康村11社01采石场历史遗留矿山生态修复项目</t>
  </si>
  <si>
    <t>总计</t>
  </si>
  <si>
    <t>----</t>
  </si>
  <si>
    <t>填表说明：表中预算金额(2)见表3-1。</t>
  </si>
  <si>
    <t xml:space="preserve"> 表3-1</t>
  </si>
  <si>
    <t>工程施工费预算表</t>
  </si>
  <si>
    <t>金额单位：元</t>
  </si>
  <si>
    <t>定额编号</t>
  </si>
  <si>
    <t>单位</t>
  </si>
  <si>
    <t>工程量</t>
  </si>
  <si>
    <t>综合单价</t>
  </si>
  <si>
    <t>合计</t>
  </si>
  <si>
    <t>(4)</t>
  </si>
  <si>
    <t>(5)</t>
  </si>
  <si>
    <t>(6)</t>
  </si>
  <si>
    <t>(一)</t>
  </si>
  <si>
    <t>矿山地质环境治理工程</t>
  </si>
  <si>
    <t>安全警示隔离工程</t>
  </si>
  <si>
    <t>安全警示工程</t>
  </si>
  <si>
    <t>新修警示牌</t>
  </si>
  <si>
    <t>座</t>
  </si>
  <si>
    <t>人工挖土方 四类土</t>
  </si>
  <si>
    <t>100m3</t>
  </si>
  <si>
    <t>标志牌 基础混凝土</t>
  </si>
  <si>
    <t>10m3</t>
  </si>
  <si>
    <t>单柱式铝合金标志立柱</t>
  </si>
  <si>
    <t>10t</t>
  </si>
  <si>
    <t>单柱式铝合金标志面板</t>
  </si>
  <si>
    <t>新修公示牌</t>
  </si>
  <si>
    <t>双柱式铝合金标志立柱</t>
  </si>
  <si>
    <t>双柱式铝合金标志面板</t>
  </si>
  <si>
    <t>(二)</t>
  </si>
  <si>
    <t>地形地貌重塑工程</t>
  </si>
  <si>
    <t>拆除清杂工程</t>
  </si>
  <si>
    <t>拆除工程</t>
  </si>
  <si>
    <t>砖结构</t>
  </si>
  <si>
    <t>m2</t>
  </si>
  <si>
    <t>房屋整体机械拆除 砖木、砖石、砖混结构</t>
  </si>
  <si>
    <t>100m2</t>
  </si>
  <si>
    <t>场地清杂工程</t>
  </si>
  <si>
    <t>废渣填埋</t>
  </si>
  <si>
    <t>m3</t>
  </si>
  <si>
    <t>1m3挖掘机装自卸汽车运石碴 运距(km) 0～0.5</t>
  </si>
  <si>
    <t>机械专场</t>
  </si>
  <si>
    <t>台次</t>
  </si>
  <si>
    <t>机械转场</t>
  </si>
  <si>
    <t>挖掘机自开进场</t>
  </si>
  <si>
    <t>m</t>
  </si>
  <si>
    <t xml:space="preserve">挖掘机自开行进出场 </t>
  </si>
  <si>
    <t>100m</t>
  </si>
  <si>
    <t>地面恢复工程</t>
  </si>
  <si>
    <t>场地平整工程</t>
  </si>
  <si>
    <t>机械平整场地</t>
  </si>
  <si>
    <t>(三)</t>
  </si>
  <si>
    <t>土壤保护与修复工程</t>
  </si>
  <si>
    <t>土壤保护工程</t>
  </si>
  <si>
    <t>表土保护工程</t>
  </si>
  <si>
    <t>表土剥离 汽车运输 运距12km</t>
  </si>
  <si>
    <t>10237+10238×2</t>
  </si>
  <si>
    <t>1m3挖掘机挖装自卸汽车运土 运距(km) 9～10 实际:12</t>
  </si>
  <si>
    <t>购土</t>
  </si>
  <si>
    <t>土壤修复工程</t>
  </si>
  <si>
    <t>土壤重构工程</t>
  </si>
  <si>
    <t>表土回覆 机械平土</t>
  </si>
  <si>
    <t>推土机推土(三类土) 推土距离(m) 30～40</t>
  </si>
  <si>
    <t>人工精平</t>
  </si>
  <si>
    <t xml:space="preserve">人工细部平整 </t>
  </si>
  <si>
    <t>公顷</t>
  </si>
  <si>
    <t>土地翻耕</t>
  </si>
  <si>
    <t>土地翻耕 三类土</t>
  </si>
  <si>
    <t>土壤培肥工程</t>
  </si>
  <si>
    <t>地力培肥</t>
  </si>
  <si>
    <t>土壤培肥改良 土壤措施 农家肥</t>
  </si>
  <si>
    <t>亩</t>
  </si>
  <si>
    <t>(四)</t>
  </si>
  <si>
    <t>植被恢复工程</t>
  </si>
  <si>
    <t>绿化工程</t>
  </si>
  <si>
    <t>植物隔离带</t>
  </si>
  <si>
    <t>植物隔离带新-1（刺槐+火棘）</t>
  </si>
  <si>
    <t>栽植刺槐(带土球) 土球直径(在cm以内) 40</t>
  </si>
  <si>
    <t>100株</t>
  </si>
  <si>
    <t>栽植火棘土球直径(在cm以内) 30</t>
  </si>
  <si>
    <t>(五)</t>
  </si>
  <si>
    <t>配套工程</t>
  </si>
  <si>
    <t>埂坎修筑工程</t>
  </si>
  <si>
    <t>埂坎工程</t>
  </si>
  <si>
    <t>石坎(0.6m高浆砌块石)</t>
  </si>
  <si>
    <t>人工挖沟槽 三类土 不修边{基×0.9;}</t>
  </si>
  <si>
    <t>原土夯实</t>
  </si>
  <si>
    <t>浆砌块石 挡土墙</t>
  </si>
  <si>
    <t>建筑物土方回填 人工夯实</t>
  </si>
  <si>
    <t>泄水孔 塑料</t>
  </si>
  <si>
    <t>混凝土压顶 挡土墙</t>
  </si>
  <si>
    <t>伸缩缝 沥青木板</t>
  </si>
  <si>
    <t>田间道路工程</t>
  </si>
  <si>
    <t>田间生产路</t>
  </si>
  <si>
    <t>新修生产路0.8M宽混凝土路平直段</t>
  </si>
  <si>
    <t>人工挖土方 三类土</t>
  </si>
  <si>
    <t>路床(槽)压实</t>
  </si>
  <si>
    <t>1000m2</t>
  </si>
  <si>
    <t>80018-80019×5</t>
  </si>
  <si>
    <t>块石路基 厚度10cm 实际:5</t>
  </si>
  <si>
    <t>80053-80054×5</t>
  </si>
  <si>
    <t>水泥混凝土路面 厚度(cm) 15cm 实际:10</t>
  </si>
  <si>
    <t>(六)</t>
  </si>
  <si>
    <t>安全文明施工费</t>
  </si>
  <si>
    <t>项</t>
  </si>
  <si>
    <t>%</t>
  </si>
  <si>
    <t>填表说明：1．表中(6)＝(4)×(5)。
          2．表中(5)见表3-2。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</si>
</sst>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00"/>
    <numFmt numFmtId="178" formatCode="0.0"/>
  </numFmts>
  <fonts count="25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left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177" fontId="2" fillId="2" borderId="5" xfId="0" applyNumberFormat="1" applyFont="1" applyFill="1" applyBorder="1" applyAlignment="1">
      <alignment horizontal="righ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wrapText="1"/>
    </xf>
    <xf numFmtId="178" fontId="2" fillId="2" borderId="5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77" fontId="2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10" fontId="2" fillId="2" borderId="6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topLeftCell="A2" workbookViewId="0">
      <selection activeCell="D12" sqref="D12"/>
    </sheetView>
  </sheetViews>
  <sheetFormatPr defaultColWidth="9" defaultRowHeight="13.5" outlineLevelCol="3"/>
  <cols>
    <col min="1" max="1" width="9.125" customWidth="1"/>
    <col min="2" max="2" width="47.5" customWidth="1"/>
    <col min="3" max="3" width="41.75" customWidth="1"/>
    <col min="4" max="4" width="40.25" customWidth="1"/>
  </cols>
  <sheetData>
    <row r="1" ht="14.45" customHeight="1" spans="1:4">
      <c r="A1" s="1" t="s">
        <v>0</v>
      </c>
      <c r="B1" s="3"/>
      <c r="C1" s="4"/>
      <c r="D1" s="4"/>
    </row>
    <row r="2" ht="31.35" customHeight="1" spans="1:4">
      <c r="A2" s="5" t="s">
        <v>1</v>
      </c>
      <c r="B2" s="2"/>
      <c r="C2" s="4"/>
      <c r="D2" s="2"/>
    </row>
    <row r="3" ht="14.45" customHeight="1" spans="1:4">
      <c r="A3" s="3"/>
      <c r="B3" s="3"/>
      <c r="C3" s="4"/>
      <c r="D3" s="4"/>
    </row>
    <row r="4" ht="14.45" customHeight="1" spans="1:4">
      <c r="A4" s="7" t="s">
        <v>2</v>
      </c>
      <c r="B4" s="2"/>
      <c r="C4" s="7" t="s">
        <v>3</v>
      </c>
      <c r="D4" s="8" t="s">
        <v>4</v>
      </c>
    </row>
    <row r="5" ht="20.85" customHeight="1" spans="1:4">
      <c r="A5" s="9" t="s">
        <v>5</v>
      </c>
      <c r="B5" s="10" t="s">
        <v>6</v>
      </c>
      <c r="C5" s="10" t="s">
        <v>7</v>
      </c>
      <c r="D5" s="11" t="s">
        <v>8</v>
      </c>
    </row>
    <row r="6" ht="19.35" customHeight="1" spans="1:4">
      <c r="A6" s="15"/>
      <c r="B6" s="13" t="s">
        <v>9</v>
      </c>
      <c r="C6" s="13" t="s">
        <v>10</v>
      </c>
      <c r="D6" s="14" t="s">
        <v>11</v>
      </c>
    </row>
    <row r="7" ht="19.35" customHeight="1" spans="1:4">
      <c r="A7" s="15" t="s">
        <v>12</v>
      </c>
      <c r="B7" s="13" t="s">
        <v>13</v>
      </c>
      <c r="C7" s="21">
        <f>'表3 工程施工费预算汇总表'!C7</f>
        <v>327035.6</v>
      </c>
      <c r="D7" s="36">
        <f>C7/C25</f>
        <v>0.952427722627642</v>
      </c>
    </row>
    <row r="8" ht="19.35" customHeight="1" spans="1:4">
      <c r="A8" s="15" t="s">
        <v>14</v>
      </c>
      <c r="B8" s="13" t="s">
        <v>15</v>
      </c>
      <c r="C8" s="17"/>
      <c r="D8" s="35"/>
    </row>
    <row r="9" ht="19.35" customHeight="1" spans="1:4">
      <c r="A9" s="15" t="s">
        <v>16</v>
      </c>
      <c r="B9" s="13" t="s">
        <v>17</v>
      </c>
      <c r="C9" s="17"/>
      <c r="D9" s="35"/>
    </row>
    <row r="10" ht="19.35" customHeight="1" spans="1:4">
      <c r="A10" s="15" t="s">
        <v>18</v>
      </c>
      <c r="B10" s="13" t="s">
        <v>19</v>
      </c>
      <c r="C10" s="17"/>
      <c r="D10" s="35"/>
    </row>
    <row r="11" ht="19.35" customHeight="1" spans="1:4">
      <c r="A11" s="15" t="s">
        <v>20</v>
      </c>
      <c r="B11" s="13" t="s">
        <v>21</v>
      </c>
      <c r="C11" s="21">
        <f>17194.65*0.95</f>
        <v>16334.9175</v>
      </c>
      <c r="D11" s="36">
        <f>C11/C25</f>
        <v>0.0475722773723577</v>
      </c>
    </row>
    <row r="12" ht="19.35" customHeight="1" spans="1:4">
      <c r="A12" s="15"/>
      <c r="B12" s="13"/>
      <c r="C12" s="17"/>
      <c r="D12" s="35"/>
    </row>
    <row r="13" ht="19.35" customHeight="1" spans="1:4">
      <c r="A13" s="15"/>
      <c r="B13" s="13"/>
      <c r="C13" s="17"/>
      <c r="D13" s="35"/>
    </row>
    <row r="14" ht="19.35" customHeight="1" spans="1:4">
      <c r="A14" s="15"/>
      <c r="B14" s="13"/>
      <c r="C14" s="17"/>
      <c r="D14" s="35"/>
    </row>
    <row r="15" ht="19.35" customHeight="1" spans="1:4">
      <c r="A15" s="15"/>
      <c r="B15" s="13"/>
      <c r="C15" s="17"/>
      <c r="D15" s="35"/>
    </row>
    <row r="16" ht="19.35" customHeight="1" spans="1:4">
      <c r="A16" s="15"/>
      <c r="B16" s="13"/>
      <c r="C16" s="17"/>
      <c r="D16" s="35"/>
    </row>
    <row r="17" ht="19.35" customHeight="1" spans="1:4">
      <c r="A17" s="15"/>
      <c r="B17" s="13"/>
      <c r="C17" s="17"/>
      <c r="D17" s="35"/>
    </row>
    <row r="18" ht="19.35" customHeight="1" spans="1:4">
      <c r="A18" s="15"/>
      <c r="B18" s="13"/>
      <c r="C18" s="17"/>
      <c r="D18" s="35"/>
    </row>
    <row r="19" ht="19.35" customHeight="1" spans="1:4">
      <c r="A19" s="15"/>
      <c r="B19" s="13"/>
      <c r="C19" s="17"/>
      <c r="D19" s="35"/>
    </row>
    <row r="20" ht="19.35" customHeight="1" spans="1:4">
      <c r="A20" s="15"/>
      <c r="B20" s="13"/>
      <c r="C20" s="17"/>
      <c r="D20" s="35"/>
    </row>
    <row r="21" ht="19.35" customHeight="1" spans="1:4">
      <c r="A21" s="15"/>
      <c r="B21" s="13"/>
      <c r="C21" s="17"/>
      <c r="D21" s="35"/>
    </row>
    <row r="22" ht="19.35" customHeight="1" spans="1:4">
      <c r="A22" s="15"/>
      <c r="B22" s="13"/>
      <c r="C22" s="17"/>
      <c r="D22" s="35"/>
    </row>
    <row r="23" ht="19.35" customHeight="1" spans="1:4">
      <c r="A23" s="15"/>
      <c r="B23" s="13"/>
      <c r="C23" s="17"/>
      <c r="D23" s="35"/>
    </row>
    <row r="24" ht="19.35" customHeight="1" spans="1:4">
      <c r="A24" s="15"/>
      <c r="B24" s="13"/>
      <c r="C24" s="17"/>
      <c r="D24" s="35"/>
    </row>
    <row r="25" ht="19.35" customHeight="1" spans="1:4">
      <c r="A25" s="32" t="s">
        <v>22</v>
      </c>
      <c r="B25" s="27"/>
      <c r="C25" s="34">
        <f>C11+C7</f>
        <v>343370.5175</v>
      </c>
      <c r="D25" s="37"/>
    </row>
    <row r="26" ht="14.1" customHeight="1" spans="1:4">
      <c r="A26" s="38"/>
      <c r="B26" s="2"/>
      <c r="C26" s="4"/>
      <c r="D26" s="2"/>
    </row>
    <row r="27" ht="14.1" customHeight="1" spans="1:4">
      <c r="A27" s="3"/>
      <c r="B27" s="3"/>
      <c r="C27" s="4"/>
      <c r="D27" s="4"/>
    </row>
  </sheetData>
  <mergeCells count="7">
    <mergeCell ref="A1:D1"/>
    <mergeCell ref="A2:D2"/>
    <mergeCell ref="A3:D3"/>
    <mergeCell ref="A4:B4"/>
    <mergeCell ref="A25:B25"/>
    <mergeCell ref="A5:A6"/>
    <mergeCell ref="A26:D27"/>
  </mergeCells>
  <pageMargins left="0.29" right="0.29" top="0.68" bottom="0.29" header="0.3" footer="0.3"/>
  <pageSetup paperSize="9" orientation="landscape" useFirstPageNumber="1"/>
  <headerFooter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B35" sqref="B35"/>
    </sheetView>
  </sheetViews>
  <sheetFormatPr defaultColWidth="9" defaultRowHeight="13.5" outlineLevelCol="3"/>
  <cols>
    <col min="1" max="1" width="9.125" customWidth="1"/>
    <col min="2" max="2" width="55.25" customWidth="1"/>
    <col min="3" max="3" width="47" customWidth="1"/>
    <col min="4" max="4" width="27.25" customWidth="1"/>
  </cols>
  <sheetData>
    <row r="1" ht="14.45" customHeight="1" spans="1:4">
      <c r="A1" s="1" t="s">
        <v>23</v>
      </c>
      <c r="B1" s="3"/>
      <c r="C1" s="4"/>
      <c r="D1" s="4"/>
    </row>
    <row r="2" ht="31.35" customHeight="1" spans="1:4">
      <c r="A2" s="5" t="s">
        <v>24</v>
      </c>
      <c r="B2" s="2"/>
      <c r="C2" s="4"/>
      <c r="D2" s="2"/>
    </row>
    <row r="3" ht="14.45" customHeight="1" spans="1:4">
      <c r="A3" s="3"/>
      <c r="B3" s="3"/>
      <c r="C3" s="4"/>
      <c r="D3" s="4"/>
    </row>
    <row r="4" ht="14.45" customHeight="1" spans="1:4">
      <c r="A4" s="7" t="s">
        <v>2</v>
      </c>
      <c r="B4" s="2"/>
      <c r="C4" s="7"/>
      <c r="D4" s="8" t="s">
        <v>4</v>
      </c>
    </row>
    <row r="5" ht="20.85" customHeight="1" spans="1:4">
      <c r="A5" s="9" t="s">
        <v>5</v>
      </c>
      <c r="B5" s="10" t="s">
        <v>25</v>
      </c>
      <c r="C5" s="10" t="s">
        <v>7</v>
      </c>
      <c r="D5" s="11" t="s">
        <v>26</v>
      </c>
    </row>
    <row r="6" ht="19.35" customHeight="1" spans="1:4">
      <c r="A6" s="15"/>
      <c r="B6" s="13" t="s">
        <v>9</v>
      </c>
      <c r="C6" s="13" t="s">
        <v>10</v>
      </c>
      <c r="D6" s="14" t="s">
        <v>11</v>
      </c>
    </row>
    <row r="7" ht="19.35" customHeight="1" spans="1:4">
      <c r="A7" s="19">
        <v>1</v>
      </c>
      <c r="B7" s="13" t="s">
        <v>27</v>
      </c>
      <c r="C7" s="21">
        <f>'表3-1 工程施工费预算表'!G7</f>
        <v>327035.6</v>
      </c>
      <c r="D7" s="36">
        <v>1</v>
      </c>
    </row>
    <row r="8" ht="19.35" customHeight="1" spans="1:4">
      <c r="A8" s="15"/>
      <c r="B8" s="13"/>
      <c r="C8" s="17"/>
      <c r="D8" s="35"/>
    </row>
    <row r="9" ht="19.35" customHeight="1" spans="1:4">
      <c r="A9" s="15"/>
      <c r="B9" s="13"/>
      <c r="C9" s="17"/>
      <c r="D9" s="35"/>
    </row>
    <row r="10" ht="19.35" customHeight="1" spans="1:4">
      <c r="A10" s="15"/>
      <c r="B10" s="13"/>
      <c r="C10" s="17"/>
      <c r="D10" s="35"/>
    </row>
    <row r="11" ht="19.35" customHeight="1" spans="1:4">
      <c r="A11" s="15"/>
      <c r="B11" s="13"/>
      <c r="C11" s="17"/>
      <c r="D11" s="35"/>
    </row>
    <row r="12" ht="19.35" customHeight="1" spans="1:4">
      <c r="A12" s="15"/>
      <c r="B12" s="13"/>
      <c r="C12" s="17"/>
      <c r="D12" s="35"/>
    </row>
    <row r="13" ht="19.35" customHeight="1" spans="1:4">
      <c r="A13" s="15"/>
      <c r="B13" s="13"/>
      <c r="C13" s="17"/>
      <c r="D13" s="35"/>
    </row>
    <row r="14" ht="19.35" customHeight="1" spans="1:4">
      <c r="A14" s="15"/>
      <c r="B14" s="13"/>
      <c r="C14" s="17"/>
      <c r="D14" s="35"/>
    </row>
    <row r="15" ht="19.35" customHeight="1" spans="1:4">
      <c r="A15" s="15"/>
      <c r="B15" s="13"/>
      <c r="C15" s="17"/>
      <c r="D15" s="35"/>
    </row>
    <row r="16" ht="19.35" customHeight="1" spans="1:4">
      <c r="A16" s="15"/>
      <c r="B16" s="13"/>
      <c r="C16" s="17"/>
      <c r="D16" s="35"/>
    </row>
    <row r="17" ht="19.35" customHeight="1" spans="1:4">
      <c r="A17" s="15"/>
      <c r="B17" s="13"/>
      <c r="C17" s="17"/>
      <c r="D17" s="35"/>
    </row>
    <row r="18" ht="19.35" customHeight="1" spans="1:4">
      <c r="A18" s="15"/>
      <c r="B18" s="13"/>
      <c r="C18" s="17"/>
      <c r="D18" s="35"/>
    </row>
    <row r="19" ht="19.35" customHeight="1" spans="1:4">
      <c r="A19" s="15"/>
      <c r="B19" s="13"/>
      <c r="C19" s="17"/>
      <c r="D19" s="35"/>
    </row>
    <row r="20" ht="19.35" customHeight="1" spans="1:4">
      <c r="A20" s="15"/>
      <c r="B20" s="13"/>
      <c r="C20" s="17"/>
      <c r="D20" s="35"/>
    </row>
    <row r="21" ht="19.35" customHeight="1" spans="1:4">
      <c r="A21" s="15"/>
      <c r="B21" s="13"/>
      <c r="C21" s="17"/>
      <c r="D21" s="35"/>
    </row>
    <row r="22" ht="19.35" customHeight="1" spans="1:4">
      <c r="A22" s="15"/>
      <c r="B22" s="13"/>
      <c r="C22" s="17"/>
      <c r="D22" s="35"/>
    </row>
    <row r="23" ht="19.35" customHeight="1" spans="1:4">
      <c r="A23" s="15"/>
      <c r="B23" s="13"/>
      <c r="C23" s="17"/>
      <c r="D23" s="35"/>
    </row>
    <row r="24" ht="19.35" customHeight="1" spans="1:4">
      <c r="A24" s="32" t="s">
        <v>28</v>
      </c>
      <c r="B24" s="27" t="s">
        <v>29</v>
      </c>
      <c r="C24" s="34">
        <f>C7</f>
        <v>327035.6</v>
      </c>
      <c r="D24" s="37"/>
    </row>
    <row r="25" ht="18" customHeight="1" spans="1:4">
      <c r="A25" s="2" t="s">
        <v>30</v>
      </c>
      <c r="B25" s="3"/>
      <c r="C25" s="4"/>
      <c r="D25" s="4"/>
    </row>
    <row r="26" ht="14.85" customHeight="1" spans="1:4">
      <c r="A26" s="38"/>
      <c r="B26" s="2"/>
      <c r="C26" s="4"/>
      <c r="D26" s="2"/>
    </row>
    <row r="27" ht="14.85" customHeight="1" spans="1:4">
      <c r="A27" s="3"/>
      <c r="B27" s="3"/>
      <c r="C27" s="4"/>
      <c r="D27" s="4"/>
    </row>
  </sheetData>
  <mergeCells count="7">
    <mergeCell ref="A1:D1"/>
    <mergeCell ref="A2:D2"/>
    <mergeCell ref="A3:D3"/>
    <mergeCell ref="A4:B4"/>
    <mergeCell ref="A25:D25"/>
    <mergeCell ref="A5:A6"/>
    <mergeCell ref="A26:D27"/>
  </mergeCells>
  <pageMargins left="0.29" right="0.29" top="0.68" bottom="0.29" header="0.3" footer="0.3"/>
  <pageSetup paperSize="9" orientation="landscape" useFirstPageNumber="1"/>
  <headerFooter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workbookViewId="0">
      <selection activeCell="M18" sqref="M18"/>
    </sheetView>
  </sheetViews>
  <sheetFormatPr defaultColWidth="9" defaultRowHeight="13.5" outlineLevelCol="6"/>
  <cols>
    <col min="1" max="1" width="5.5" customWidth="1"/>
    <col min="2" max="2" width="19.375" customWidth="1"/>
    <col min="3" max="3" width="26.25" customWidth="1"/>
    <col min="4" max="5" width="9" customWidth="1"/>
    <col min="6" max="6" width="10.375" customWidth="1"/>
    <col min="7" max="7" width="10.75" customWidth="1"/>
  </cols>
  <sheetData>
    <row r="1" ht="14.45" customHeight="1" spans="1:7">
      <c r="A1" s="1" t="s">
        <v>31</v>
      </c>
      <c r="B1" s="2"/>
      <c r="C1" s="3"/>
      <c r="D1" s="3"/>
      <c r="E1" s="4"/>
      <c r="F1" s="4"/>
      <c r="G1" s="4"/>
    </row>
    <row r="2" ht="31.35" customHeight="1" spans="1:7">
      <c r="A2" s="5" t="s">
        <v>32</v>
      </c>
      <c r="B2" s="3"/>
      <c r="C2" s="2"/>
      <c r="D2" s="2"/>
      <c r="E2" s="2"/>
      <c r="F2" s="2"/>
      <c r="G2" s="2"/>
    </row>
    <row r="3" ht="14.45" customHeight="1" spans="1:7">
      <c r="A3" s="6"/>
      <c r="B3" s="2"/>
      <c r="C3" s="2"/>
      <c r="D3" s="3"/>
      <c r="E3" s="2"/>
      <c r="F3" s="4"/>
      <c r="G3" s="4"/>
    </row>
    <row r="4" ht="14.45" customHeight="1" spans="1:7">
      <c r="A4" s="7" t="s">
        <v>2</v>
      </c>
      <c r="B4" s="3"/>
      <c r="C4" s="2"/>
      <c r="D4" s="2"/>
      <c r="E4" s="2"/>
      <c r="F4" s="8" t="s">
        <v>33</v>
      </c>
      <c r="G4" s="2"/>
    </row>
    <row r="5" ht="23.85" customHeight="1" spans="1:7">
      <c r="A5" s="9" t="s">
        <v>5</v>
      </c>
      <c r="B5" s="10" t="s">
        <v>34</v>
      </c>
      <c r="C5" s="10" t="s">
        <v>25</v>
      </c>
      <c r="D5" s="10" t="s">
        <v>35</v>
      </c>
      <c r="E5" s="10" t="s">
        <v>36</v>
      </c>
      <c r="F5" s="10" t="s">
        <v>37</v>
      </c>
      <c r="G5" s="11" t="s">
        <v>38</v>
      </c>
    </row>
    <row r="6" ht="19.35" customHeight="1" spans="1:7">
      <c r="A6" s="12"/>
      <c r="B6" s="13" t="s">
        <v>9</v>
      </c>
      <c r="C6" s="13" t="s">
        <v>10</v>
      </c>
      <c r="D6" s="13" t="s">
        <v>11</v>
      </c>
      <c r="E6" s="13" t="s">
        <v>39</v>
      </c>
      <c r="F6" s="13" t="s">
        <v>40</v>
      </c>
      <c r="G6" s="14" t="s">
        <v>41</v>
      </c>
    </row>
    <row r="7" ht="24.75" customHeight="1" spans="1:7">
      <c r="A7" s="15" t="s">
        <v>12</v>
      </c>
      <c r="B7" s="16"/>
      <c r="C7" s="16" t="s">
        <v>27</v>
      </c>
      <c r="D7" s="13"/>
      <c r="E7" s="17"/>
      <c r="F7" s="17"/>
      <c r="G7" s="18">
        <f>G8+G21+G37+G63+G69+G95</f>
        <v>327035.6</v>
      </c>
    </row>
    <row r="8" ht="19.35" customHeight="1" spans="1:7">
      <c r="A8" s="15" t="s">
        <v>42</v>
      </c>
      <c r="B8" s="16"/>
      <c r="C8" s="16" t="s">
        <v>43</v>
      </c>
      <c r="D8" s="13"/>
      <c r="E8" s="17"/>
      <c r="F8" s="17"/>
      <c r="G8" s="18">
        <f>G9</f>
        <v>3339.5</v>
      </c>
    </row>
    <row r="9" ht="19.35" customHeight="1" spans="1:7">
      <c r="A9" s="19">
        <v>1</v>
      </c>
      <c r="B9" s="16"/>
      <c r="C9" s="16" t="s">
        <v>44</v>
      </c>
      <c r="D9" s="13"/>
      <c r="E9" s="17"/>
      <c r="F9" s="17"/>
      <c r="G9" s="18">
        <f>G10</f>
        <v>3339.5</v>
      </c>
    </row>
    <row r="10" ht="19.35" customHeight="1" spans="1:7">
      <c r="A10" s="15"/>
      <c r="B10" s="16"/>
      <c r="C10" s="16" t="s">
        <v>45</v>
      </c>
      <c r="D10" s="13"/>
      <c r="E10" s="17"/>
      <c r="F10" s="17"/>
      <c r="G10" s="18">
        <f>G11+G16</f>
        <v>3339.5</v>
      </c>
    </row>
    <row r="11" ht="19.35" customHeight="1" spans="1:7">
      <c r="A11" s="15"/>
      <c r="B11" s="16"/>
      <c r="C11" s="16" t="s">
        <v>46</v>
      </c>
      <c r="D11" s="13" t="s">
        <v>47</v>
      </c>
      <c r="E11" s="20">
        <v>3</v>
      </c>
      <c r="F11" s="21">
        <f>G11/E11</f>
        <v>672.143333333333</v>
      </c>
      <c r="G11" s="18">
        <f>SUM(G12:G15)</f>
        <v>2016.43</v>
      </c>
    </row>
    <row r="12" ht="19.35" customHeight="1" spans="1:7">
      <c r="A12" s="15"/>
      <c r="B12" s="22">
        <v>10003</v>
      </c>
      <c r="C12" s="16" t="s">
        <v>48</v>
      </c>
      <c r="D12" s="13" t="s">
        <v>49</v>
      </c>
      <c r="E12" s="23">
        <v>0.006</v>
      </c>
      <c r="F12" s="21">
        <v>1385.75</v>
      </c>
      <c r="G12" s="18">
        <f>ROUND(F12*E12,2)</f>
        <v>8.31</v>
      </c>
    </row>
    <row r="13" ht="19.35" customHeight="1" spans="1:7">
      <c r="A13" s="15"/>
      <c r="B13" s="22">
        <v>60206</v>
      </c>
      <c r="C13" s="16" t="s">
        <v>50</v>
      </c>
      <c r="D13" s="13" t="s">
        <v>51</v>
      </c>
      <c r="E13" s="24">
        <v>0.0384</v>
      </c>
      <c r="F13" s="21">
        <v>6166.71</v>
      </c>
      <c r="G13" s="18">
        <f t="shared" ref="G13:G20" si="0">ROUND(F13*E13,2)</f>
        <v>236.8</v>
      </c>
    </row>
    <row r="14" ht="19.35" customHeight="1" spans="1:7">
      <c r="A14" s="15"/>
      <c r="B14" s="22">
        <v>60208</v>
      </c>
      <c r="C14" s="16" t="s">
        <v>52</v>
      </c>
      <c r="D14" s="13" t="s">
        <v>53</v>
      </c>
      <c r="E14" s="24">
        <v>0.0075</v>
      </c>
      <c r="F14" s="21">
        <v>149369.35</v>
      </c>
      <c r="G14" s="18">
        <f t="shared" si="0"/>
        <v>1120.27</v>
      </c>
    </row>
    <row r="15" ht="19.35" customHeight="1" spans="1:7">
      <c r="A15" s="15"/>
      <c r="B15" s="22">
        <v>60209</v>
      </c>
      <c r="C15" s="16" t="s">
        <v>54</v>
      </c>
      <c r="D15" s="13" t="s">
        <v>53</v>
      </c>
      <c r="E15" s="23">
        <v>0.003</v>
      </c>
      <c r="F15" s="21">
        <v>217018.14</v>
      </c>
      <c r="G15" s="18">
        <f t="shared" si="0"/>
        <v>651.05</v>
      </c>
    </row>
    <row r="16" ht="19.35" customHeight="1" spans="1:7">
      <c r="A16" s="15"/>
      <c r="B16" s="16"/>
      <c r="C16" s="16" t="s">
        <v>55</v>
      </c>
      <c r="D16" s="13" t="s">
        <v>47</v>
      </c>
      <c r="E16" s="20">
        <v>1</v>
      </c>
      <c r="F16" s="21">
        <f>G16/E16</f>
        <v>1323.07</v>
      </c>
      <c r="G16" s="18">
        <f>SUM(G17:G20)</f>
        <v>1323.07</v>
      </c>
    </row>
    <row r="17" ht="19.35" customHeight="1" spans="1:7">
      <c r="A17" s="15"/>
      <c r="B17" s="22">
        <v>10003</v>
      </c>
      <c r="C17" s="16" t="s">
        <v>48</v>
      </c>
      <c r="D17" s="13" t="s">
        <v>49</v>
      </c>
      <c r="E17" s="24">
        <v>0.0058</v>
      </c>
      <c r="F17" s="21">
        <v>1385.75</v>
      </c>
      <c r="G17" s="18">
        <f t="shared" si="0"/>
        <v>8.04</v>
      </c>
    </row>
    <row r="18" ht="19.35" customHeight="1" spans="1:7">
      <c r="A18" s="15"/>
      <c r="B18" s="22">
        <v>60206</v>
      </c>
      <c r="C18" s="16" t="s">
        <v>50</v>
      </c>
      <c r="D18" s="13" t="s">
        <v>51</v>
      </c>
      <c r="E18" s="24">
        <v>0.0432</v>
      </c>
      <c r="F18" s="21">
        <v>6166.71</v>
      </c>
      <c r="G18" s="18">
        <f t="shared" si="0"/>
        <v>266.4</v>
      </c>
    </row>
    <row r="19" ht="19.35" customHeight="1" spans="1:7">
      <c r="A19" s="15"/>
      <c r="B19" s="22">
        <v>60210</v>
      </c>
      <c r="C19" s="16" t="s">
        <v>56</v>
      </c>
      <c r="D19" s="13" t="s">
        <v>53</v>
      </c>
      <c r="E19" s="24">
        <v>0.0028</v>
      </c>
      <c r="F19" s="21">
        <v>58551.42</v>
      </c>
      <c r="G19" s="18">
        <f t="shared" si="0"/>
        <v>163.94</v>
      </c>
    </row>
    <row r="20" ht="19.35" customHeight="1" spans="1:7">
      <c r="A20" s="15"/>
      <c r="B20" s="22">
        <v>60211</v>
      </c>
      <c r="C20" s="16" t="s">
        <v>57</v>
      </c>
      <c r="D20" s="13" t="s">
        <v>53</v>
      </c>
      <c r="E20" s="23">
        <v>0.004</v>
      </c>
      <c r="F20" s="21">
        <v>221172.15</v>
      </c>
      <c r="G20" s="18">
        <f t="shared" si="0"/>
        <v>884.69</v>
      </c>
    </row>
    <row r="21" ht="19.35" customHeight="1" spans="1:7">
      <c r="A21" s="15" t="s">
        <v>58</v>
      </c>
      <c r="B21" s="16"/>
      <c r="C21" s="16" t="s">
        <v>59</v>
      </c>
      <c r="D21" s="13"/>
      <c r="E21" s="17"/>
      <c r="F21" s="17"/>
      <c r="G21" s="18">
        <f>G22+G33</f>
        <v>13573.08</v>
      </c>
    </row>
    <row r="22" ht="19.35" customHeight="1" spans="1:7">
      <c r="A22" s="19">
        <v>1</v>
      </c>
      <c r="B22" s="16"/>
      <c r="C22" s="16" t="s">
        <v>60</v>
      </c>
      <c r="D22" s="13"/>
      <c r="E22" s="17"/>
      <c r="F22" s="17"/>
      <c r="G22" s="18">
        <f>G23+G26</f>
        <v>848.76</v>
      </c>
    </row>
    <row r="23" ht="19.35" customHeight="1" spans="1:7">
      <c r="A23" s="15"/>
      <c r="B23" s="16"/>
      <c r="C23" s="16" t="s">
        <v>61</v>
      </c>
      <c r="D23" s="13"/>
      <c r="E23" s="17"/>
      <c r="F23" s="17"/>
      <c r="G23" s="18">
        <f>G24</f>
        <v>183.6</v>
      </c>
    </row>
    <row r="24" ht="19.35" customHeight="1" spans="1:7">
      <c r="A24" s="15"/>
      <c r="B24" s="16"/>
      <c r="C24" s="16" t="s">
        <v>62</v>
      </c>
      <c r="D24" s="13" t="s">
        <v>63</v>
      </c>
      <c r="E24" s="20">
        <v>18</v>
      </c>
      <c r="F24" s="21">
        <f>G24/E24</f>
        <v>10.2</v>
      </c>
      <c r="G24" s="18">
        <f>G25</f>
        <v>183.6</v>
      </c>
    </row>
    <row r="25" ht="24.75" customHeight="1" spans="1:7">
      <c r="A25" s="15"/>
      <c r="B25" s="22">
        <v>110016</v>
      </c>
      <c r="C25" s="16" t="s">
        <v>64</v>
      </c>
      <c r="D25" s="13" t="s">
        <v>65</v>
      </c>
      <c r="E25" s="21">
        <v>0.18</v>
      </c>
      <c r="F25" s="21">
        <v>1020.01</v>
      </c>
      <c r="G25" s="18">
        <f t="shared" ref="G25" si="1">ROUND(F25*E25,2)</f>
        <v>183.6</v>
      </c>
    </row>
    <row r="26" ht="19.35" customHeight="1" spans="1:7">
      <c r="A26" s="15"/>
      <c r="B26" s="16"/>
      <c r="C26" s="16" t="s">
        <v>66</v>
      </c>
      <c r="D26" s="13"/>
      <c r="E26" s="17"/>
      <c r="F26" s="17"/>
      <c r="G26" s="18">
        <f>G27+G29+G31</f>
        <v>665.16</v>
      </c>
    </row>
    <row r="27" ht="19.35" customHeight="1" spans="1:7">
      <c r="A27" s="15"/>
      <c r="B27" s="16"/>
      <c r="C27" s="16" t="s">
        <v>67</v>
      </c>
      <c r="D27" s="13" t="s">
        <v>68</v>
      </c>
      <c r="E27" s="20">
        <v>6</v>
      </c>
      <c r="F27" s="21">
        <f>G27/E27</f>
        <v>31.31</v>
      </c>
      <c r="G27" s="18">
        <f>G28</f>
        <v>187.86</v>
      </c>
    </row>
    <row r="28" ht="24.75" customHeight="1" spans="1:7">
      <c r="A28" s="15"/>
      <c r="B28" s="22">
        <v>20305</v>
      </c>
      <c r="C28" s="16" t="s">
        <v>69</v>
      </c>
      <c r="D28" s="13" t="s">
        <v>49</v>
      </c>
      <c r="E28" s="21">
        <v>0.06</v>
      </c>
      <c r="F28" s="21">
        <v>3131.05</v>
      </c>
      <c r="G28" s="18">
        <f t="shared" ref="G28:G32" si="2">ROUND(F28*E28,2)</f>
        <v>187.86</v>
      </c>
    </row>
    <row r="29" ht="19.35" customHeight="1" spans="1:7">
      <c r="A29" s="15"/>
      <c r="B29" s="16"/>
      <c r="C29" s="16" t="s">
        <v>70</v>
      </c>
      <c r="D29" s="13" t="s">
        <v>71</v>
      </c>
      <c r="E29" s="20">
        <v>1</v>
      </c>
      <c r="F29" s="21">
        <f>G29/E29</f>
        <v>351.98</v>
      </c>
      <c r="G29" s="18">
        <f>G30</f>
        <v>351.98</v>
      </c>
    </row>
    <row r="30" ht="19.35" customHeight="1" spans="1:7">
      <c r="A30" s="15"/>
      <c r="B30" s="22">
        <v>110024</v>
      </c>
      <c r="C30" s="16" t="s">
        <v>72</v>
      </c>
      <c r="D30" s="13" t="s">
        <v>71</v>
      </c>
      <c r="E30" s="20">
        <v>1</v>
      </c>
      <c r="F30" s="21">
        <v>351.98</v>
      </c>
      <c r="G30" s="18">
        <f>ROUND(F30*E30,2)</f>
        <v>351.98</v>
      </c>
    </row>
    <row r="31" ht="19.35" customHeight="1" spans="1:7">
      <c r="A31" s="15"/>
      <c r="B31" s="16"/>
      <c r="C31" s="16" t="s">
        <v>73</v>
      </c>
      <c r="D31" s="13" t="s">
        <v>74</v>
      </c>
      <c r="E31" s="20">
        <v>200</v>
      </c>
      <c r="F31" s="21">
        <f>G31/E31</f>
        <v>0.6266</v>
      </c>
      <c r="G31" s="18">
        <f>G32</f>
        <v>125.32</v>
      </c>
    </row>
    <row r="32" ht="19.35" customHeight="1" spans="1:7">
      <c r="A32" s="15"/>
      <c r="B32" s="22">
        <v>110025</v>
      </c>
      <c r="C32" s="16" t="s">
        <v>75</v>
      </c>
      <c r="D32" s="13" t="s">
        <v>76</v>
      </c>
      <c r="E32" s="20">
        <v>2</v>
      </c>
      <c r="F32" s="21">
        <v>62.66</v>
      </c>
      <c r="G32" s="18">
        <f t="shared" si="2"/>
        <v>125.32</v>
      </c>
    </row>
    <row r="33" ht="19.35" customHeight="1" spans="1:7">
      <c r="A33" s="19">
        <v>2</v>
      </c>
      <c r="B33" s="16"/>
      <c r="C33" s="16" t="s">
        <v>77</v>
      </c>
      <c r="D33" s="13"/>
      <c r="E33" s="17"/>
      <c r="F33" s="17"/>
      <c r="G33" s="18">
        <f>G34</f>
        <v>12724.32</v>
      </c>
    </row>
    <row r="34" ht="19.35" customHeight="1" spans="1:7">
      <c r="A34" s="15"/>
      <c r="B34" s="16"/>
      <c r="C34" s="16" t="s">
        <v>78</v>
      </c>
      <c r="D34" s="13"/>
      <c r="E34" s="17"/>
      <c r="F34" s="17"/>
      <c r="G34" s="18">
        <f>G35</f>
        <v>12724.32</v>
      </c>
    </row>
    <row r="35" ht="19.35" customHeight="1" spans="1:7">
      <c r="A35" s="15"/>
      <c r="B35" s="16"/>
      <c r="C35" s="16" t="s">
        <v>79</v>
      </c>
      <c r="D35" s="13" t="s">
        <v>63</v>
      </c>
      <c r="E35" s="20">
        <v>9172</v>
      </c>
      <c r="F35" s="21">
        <f>G35/E35</f>
        <v>1.38730047972089</v>
      </c>
      <c r="G35" s="18">
        <f>G36</f>
        <v>12724.32</v>
      </c>
    </row>
    <row r="36" ht="19.35" customHeight="1" spans="1:7">
      <c r="A36" s="15"/>
      <c r="B36" s="22">
        <v>10370</v>
      </c>
      <c r="C36" s="16" t="s">
        <v>79</v>
      </c>
      <c r="D36" s="13" t="s">
        <v>65</v>
      </c>
      <c r="E36" s="21">
        <v>91.72</v>
      </c>
      <c r="F36" s="21">
        <v>138.73</v>
      </c>
      <c r="G36" s="18">
        <f t="shared" ref="G36" si="3">ROUND(F36*E36,2)</f>
        <v>12724.32</v>
      </c>
    </row>
    <row r="37" ht="19.35" customHeight="1" spans="1:7">
      <c r="A37" s="15" t="s">
        <v>80</v>
      </c>
      <c r="B37" s="16"/>
      <c r="C37" s="16" t="s">
        <v>81</v>
      </c>
      <c r="D37" s="13"/>
      <c r="E37" s="17"/>
      <c r="F37" s="17"/>
      <c r="G37" s="18">
        <f>G38+G52</f>
        <v>239238.22</v>
      </c>
    </row>
    <row r="38" ht="19.35" customHeight="1" spans="1:7">
      <c r="A38" s="25">
        <v>1</v>
      </c>
      <c r="B38" s="26"/>
      <c r="C38" s="26" t="s">
        <v>82</v>
      </c>
      <c r="D38" s="27"/>
      <c r="E38" s="28"/>
      <c r="F38" s="28"/>
      <c r="G38" s="29">
        <f>G47</f>
        <v>195993.75</v>
      </c>
    </row>
    <row r="39" ht="15.6" customHeight="1" spans="1:7">
      <c r="A39" s="30"/>
      <c r="B39" s="3"/>
      <c r="C39" s="2"/>
      <c r="D39" s="2"/>
      <c r="E39" s="2"/>
      <c r="F39" s="2"/>
      <c r="G39" s="2"/>
    </row>
    <row r="40" ht="15.6" customHeight="1" spans="1:7">
      <c r="A40" s="3"/>
      <c r="B40" s="2"/>
      <c r="C40" s="2"/>
      <c r="D40" s="3"/>
      <c r="E40" s="4"/>
      <c r="F40" s="4"/>
      <c r="G40" s="4"/>
    </row>
    <row r="41" ht="14.45" customHeight="1" spans="1:7">
      <c r="A41" s="1" t="s">
        <v>31</v>
      </c>
      <c r="B41" s="2"/>
      <c r="C41" s="3"/>
      <c r="D41" s="3"/>
      <c r="E41" s="4"/>
      <c r="F41" s="4"/>
      <c r="G41" s="4"/>
    </row>
    <row r="42" ht="31.35" customHeight="1" spans="1:7">
      <c r="A42" s="5" t="s">
        <v>32</v>
      </c>
      <c r="B42" s="3"/>
      <c r="C42" s="2"/>
      <c r="D42" s="2"/>
      <c r="E42" s="2"/>
      <c r="F42" s="2"/>
      <c r="G42" s="2"/>
    </row>
    <row r="43" ht="14.45" customHeight="1" spans="1:7">
      <c r="A43" s="6"/>
      <c r="B43" s="2"/>
      <c r="C43" s="2"/>
      <c r="D43" s="3"/>
      <c r="E43" s="2"/>
      <c r="F43" s="4"/>
      <c r="G43" s="4"/>
    </row>
    <row r="44" ht="14.45" customHeight="1" spans="1:7">
      <c r="A44" s="7" t="s">
        <v>2</v>
      </c>
      <c r="B44" s="3"/>
      <c r="C44" s="2"/>
      <c r="D44" s="2"/>
      <c r="E44" s="2"/>
      <c r="F44" s="8" t="s">
        <v>33</v>
      </c>
      <c r="G44" s="2"/>
    </row>
    <row r="45" ht="23.85" customHeight="1" spans="1:7">
      <c r="A45" s="9" t="s">
        <v>5</v>
      </c>
      <c r="B45" s="10" t="s">
        <v>34</v>
      </c>
      <c r="C45" s="10" t="s">
        <v>25</v>
      </c>
      <c r="D45" s="10" t="s">
        <v>35</v>
      </c>
      <c r="E45" s="10" t="s">
        <v>36</v>
      </c>
      <c r="F45" s="10" t="s">
        <v>37</v>
      </c>
      <c r="G45" s="11" t="s">
        <v>38</v>
      </c>
    </row>
    <row r="46" ht="19.35" customHeight="1" spans="1:7">
      <c r="A46" s="12"/>
      <c r="B46" s="13" t="s">
        <v>9</v>
      </c>
      <c r="C46" s="13" t="s">
        <v>10</v>
      </c>
      <c r="D46" s="13" t="s">
        <v>11</v>
      </c>
      <c r="E46" s="13" t="s">
        <v>39</v>
      </c>
      <c r="F46" s="13" t="s">
        <v>40</v>
      </c>
      <c r="G46" s="14" t="s">
        <v>41</v>
      </c>
    </row>
    <row r="47" ht="19.35" customHeight="1" spans="1:7">
      <c r="A47" s="15"/>
      <c r="B47" s="16"/>
      <c r="C47" s="16" t="s">
        <v>83</v>
      </c>
      <c r="D47" s="13"/>
      <c r="E47" s="17"/>
      <c r="F47" s="17"/>
      <c r="G47" s="18">
        <f>G48+G50</f>
        <v>195993.75</v>
      </c>
    </row>
    <row r="48" ht="19.35" customHeight="1" spans="1:7">
      <c r="A48" s="15"/>
      <c r="B48" s="16"/>
      <c r="C48" s="16" t="s">
        <v>84</v>
      </c>
      <c r="D48" s="13" t="s">
        <v>68</v>
      </c>
      <c r="E48" s="20">
        <v>3750</v>
      </c>
      <c r="F48" s="21">
        <f>G48/E48</f>
        <v>38.015</v>
      </c>
      <c r="G48" s="18">
        <f>G49</f>
        <v>142556.25</v>
      </c>
    </row>
    <row r="49" ht="24.75" customHeight="1" spans="1:7">
      <c r="A49" s="15"/>
      <c r="B49" s="16" t="s">
        <v>85</v>
      </c>
      <c r="C49" s="16" t="s">
        <v>86</v>
      </c>
      <c r="D49" s="13" t="s">
        <v>49</v>
      </c>
      <c r="E49" s="31">
        <v>37.5</v>
      </c>
      <c r="F49" s="21">
        <v>3801.5</v>
      </c>
      <c r="G49" s="18">
        <f t="shared" ref="G49:G51" si="4">ROUND(F49*E49,2)</f>
        <v>142556.25</v>
      </c>
    </row>
    <row r="50" ht="19.35" customHeight="1" spans="1:7">
      <c r="A50" s="15"/>
      <c r="B50" s="16"/>
      <c r="C50" s="16" t="s">
        <v>87</v>
      </c>
      <c r="D50" s="13" t="s">
        <v>68</v>
      </c>
      <c r="E50" s="20">
        <v>3750</v>
      </c>
      <c r="F50" s="21">
        <f>G50/E50</f>
        <v>14.25</v>
      </c>
      <c r="G50" s="18">
        <f>G51</f>
        <v>53437.5</v>
      </c>
    </row>
    <row r="51" ht="19.35" customHeight="1" spans="1:7">
      <c r="A51" s="15"/>
      <c r="B51" s="16"/>
      <c r="C51" s="16" t="s">
        <v>87</v>
      </c>
      <c r="D51" s="13" t="s">
        <v>49</v>
      </c>
      <c r="E51" s="31">
        <v>37.5</v>
      </c>
      <c r="F51" s="21">
        <v>1425</v>
      </c>
      <c r="G51" s="18">
        <f t="shared" si="4"/>
        <v>53437.5</v>
      </c>
    </row>
    <row r="52" ht="19.35" customHeight="1" spans="1:7">
      <c r="A52" s="19">
        <v>2</v>
      </c>
      <c r="B52" s="16"/>
      <c r="C52" s="16" t="s">
        <v>88</v>
      </c>
      <c r="D52" s="13"/>
      <c r="E52" s="17"/>
      <c r="F52" s="17"/>
      <c r="G52" s="18">
        <f>G53+G60</f>
        <v>43244.47</v>
      </c>
    </row>
    <row r="53" ht="19.35" customHeight="1" spans="1:7">
      <c r="A53" s="15"/>
      <c r="B53" s="16"/>
      <c r="C53" s="16" t="s">
        <v>89</v>
      </c>
      <c r="D53" s="13"/>
      <c r="E53" s="17"/>
      <c r="F53" s="17"/>
      <c r="G53" s="18">
        <f>G54+G56+G58</f>
        <v>29006.87</v>
      </c>
    </row>
    <row r="54" ht="19.35" customHeight="1" spans="1:7">
      <c r="A54" s="15"/>
      <c r="B54" s="16"/>
      <c r="C54" s="16" t="s">
        <v>90</v>
      </c>
      <c r="D54" s="13" t="s">
        <v>68</v>
      </c>
      <c r="E54" s="20">
        <v>3750</v>
      </c>
      <c r="F54" s="21">
        <f>G54/E54</f>
        <v>6.5432</v>
      </c>
      <c r="G54" s="18">
        <f>G55</f>
        <v>24537</v>
      </c>
    </row>
    <row r="55" ht="24.75" customHeight="1" spans="1:7">
      <c r="A55" s="15"/>
      <c r="B55" s="22">
        <v>10341</v>
      </c>
      <c r="C55" s="16" t="s">
        <v>91</v>
      </c>
      <c r="D55" s="13" t="s">
        <v>49</v>
      </c>
      <c r="E55" s="31">
        <v>37.5</v>
      </c>
      <c r="F55" s="21">
        <v>654.32</v>
      </c>
      <c r="G55" s="18">
        <f t="shared" ref="G55:G59" si="5">ROUND(F55*E55,2)</f>
        <v>24537</v>
      </c>
    </row>
    <row r="56" ht="19.35" customHeight="1" spans="1:7">
      <c r="A56" s="15"/>
      <c r="B56" s="16"/>
      <c r="C56" s="16" t="s">
        <v>92</v>
      </c>
      <c r="D56" s="13" t="s">
        <v>63</v>
      </c>
      <c r="E56" s="20">
        <v>9172</v>
      </c>
      <c r="F56" s="21">
        <f>G56/E56</f>
        <v>0.288877017008286</v>
      </c>
      <c r="G56" s="18">
        <f>G57</f>
        <v>2649.58</v>
      </c>
    </row>
    <row r="57" ht="19.35" customHeight="1" spans="1:7">
      <c r="A57" s="15"/>
      <c r="B57" s="22">
        <v>10362</v>
      </c>
      <c r="C57" s="16" t="s">
        <v>93</v>
      </c>
      <c r="D57" s="13" t="s">
        <v>94</v>
      </c>
      <c r="E57" s="24">
        <v>0.9172</v>
      </c>
      <c r="F57" s="21">
        <v>2888.77</v>
      </c>
      <c r="G57" s="18">
        <f t="shared" si="5"/>
        <v>2649.58</v>
      </c>
    </row>
    <row r="58" ht="19.35" customHeight="1" spans="1:7">
      <c r="A58" s="15"/>
      <c r="B58" s="16"/>
      <c r="C58" s="16" t="s">
        <v>95</v>
      </c>
      <c r="D58" s="13" t="s">
        <v>63</v>
      </c>
      <c r="E58" s="20">
        <v>8928</v>
      </c>
      <c r="F58" s="21">
        <f>G58/E58</f>
        <v>0.203885528673835</v>
      </c>
      <c r="G58" s="18">
        <f>G59</f>
        <v>1820.29</v>
      </c>
    </row>
    <row r="59" ht="19.35" customHeight="1" spans="1:7">
      <c r="A59" s="15"/>
      <c r="B59" s="22">
        <v>10047</v>
      </c>
      <c r="C59" s="16" t="s">
        <v>96</v>
      </c>
      <c r="D59" s="13" t="s">
        <v>94</v>
      </c>
      <c r="E59" s="24">
        <v>0.8928</v>
      </c>
      <c r="F59" s="21">
        <v>2038.86</v>
      </c>
      <c r="G59" s="18">
        <f t="shared" si="5"/>
        <v>1820.29</v>
      </c>
    </row>
    <row r="60" ht="19.35" customHeight="1" spans="1:7">
      <c r="A60" s="15"/>
      <c r="B60" s="16"/>
      <c r="C60" s="16" t="s">
        <v>97</v>
      </c>
      <c r="D60" s="13"/>
      <c r="E60" s="17"/>
      <c r="F60" s="17"/>
      <c r="G60" s="18">
        <f>G61</f>
        <v>14237.6</v>
      </c>
    </row>
    <row r="61" ht="19.35" customHeight="1" spans="1:7">
      <c r="A61" s="15"/>
      <c r="B61" s="16"/>
      <c r="C61" s="16" t="s">
        <v>98</v>
      </c>
      <c r="D61" s="13" t="s">
        <v>63</v>
      </c>
      <c r="E61" s="20">
        <v>8928</v>
      </c>
      <c r="F61" s="21">
        <f>G61/E61</f>
        <v>1.59471326164875</v>
      </c>
      <c r="G61" s="18">
        <f>G62</f>
        <v>14237.6</v>
      </c>
    </row>
    <row r="62" ht="19.35" customHeight="1" spans="1:7">
      <c r="A62" s="15"/>
      <c r="B62" s="22">
        <v>10423</v>
      </c>
      <c r="C62" s="16" t="s">
        <v>99</v>
      </c>
      <c r="D62" s="13" t="s">
        <v>100</v>
      </c>
      <c r="E62" s="24">
        <v>13.3919</v>
      </c>
      <c r="F62" s="21">
        <v>1063.15</v>
      </c>
      <c r="G62" s="18">
        <f t="shared" ref="G62" si="6">ROUND(F62*E62,2)</f>
        <v>14237.6</v>
      </c>
    </row>
    <row r="63" ht="19.35" customHeight="1" spans="1:7">
      <c r="A63" s="15" t="s">
        <v>101</v>
      </c>
      <c r="B63" s="16"/>
      <c r="C63" s="16" t="s">
        <v>102</v>
      </c>
      <c r="D63" s="13"/>
      <c r="E63" s="17"/>
      <c r="F63" s="17"/>
      <c r="G63" s="18">
        <f>G64</f>
        <v>2549.46</v>
      </c>
    </row>
    <row r="64" ht="19.35" customHeight="1" spans="1:7">
      <c r="A64" s="19">
        <v>1</v>
      </c>
      <c r="B64" s="16"/>
      <c r="C64" s="16" t="s">
        <v>103</v>
      </c>
      <c r="D64" s="13"/>
      <c r="E64" s="17"/>
      <c r="F64" s="17"/>
      <c r="G64" s="18">
        <f>G65</f>
        <v>2549.46</v>
      </c>
    </row>
    <row r="65" ht="19.35" customHeight="1" spans="1:7">
      <c r="A65" s="15"/>
      <c r="B65" s="16"/>
      <c r="C65" s="16" t="s">
        <v>104</v>
      </c>
      <c r="D65" s="13"/>
      <c r="E65" s="17"/>
      <c r="F65" s="17"/>
      <c r="G65" s="18">
        <f>G66</f>
        <v>2549.46</v>
      </c>
    </row>
    <row r="66" ht="19.35" customHeight="1" spans="1:7">
      <c r="A66" s="15"/>
      <c r="B66" s="16"/>
      <c r="C66" s="16" t="s">
        <v>105</v>
      </c>
      <c r="D66" s="13" t="s">
        <v>74</v>
      </c>
      <c r="E66" s="20">
        <v>85</v>
      </c>
      <c r="F66" s="21">
        <f>G66/E66</f>
        <v>29.9936470588235</v>
      </c>
      <c r="G66" s="18">
        <f>G67+G68</f>
        <v>2549.46</v>
      </c>
    </row>
    <row r="67" ht="24.75" customHeight="1" spans="1:7">
      <c r="A67" s="15"/>
      <c r="B67" s="22">
        <v>90003</v>
      </c>
      <c r="C67" s="16" t="s">
        <v>106</v>
      </c>
      <c r="D67" s="13" t="s">
        <v>107</v>
      </c>
      <c r="E67" s="24">
        <v>0.2805</v>
      </c>
      <c r="F67" s="21">
        <v>4272.23</v>
      </c>
      <c r="G67" s="18">
        <f t="shared" ref="G67:G68" si="7">ROUND(F67*E67,2)</f>
        <v>1198.36</v>
      </c>
    </row>
    <row r="68" ht="19.35" customHeight="1" spans="1:7">
      <c r="A68" s="15"/>
      <c r="B68" s="22">
        <v>90014</v>
      </c>
      <c r="C68" s="16" t="s">
        <v>108</v>
      </c>
      <c r="D68" s="13" t="s">
        <v>107</v>
      </c>
      <c r="E68" s="21">
        <v>0.85</v>
      </c>
      <c r="F68" s="21">
        <v>1589.53</v>
      </c>
      <c r="G68" s="18">
        <f t="shared" si="7"/>
        <v>1351.1</v>
      </c>
    </row>
    <row r="69" ht="19.35" customHeight="1" spans="1:7">
      <c r="A69" s="15" t="s">
        <v>109</v>
      </c>
      <c r="B69" s="16"/>
      <c r="C69" s="16" t="s">
        <v>110</v>
      </c>
      <c r="D69" s="13"/>
      <c r="E69" s="17"/>
      <c r="F69" s="17"/>
      <c r="G69" s="18">
        <f>G70+G88</f>
        <v>61592.34</v>
      </c>
    </row>
    <row r="70" ht="19.35" customHeight="1" spans="1:7">
      <c r="A70" s="19">
        <v>1</v>
      </c>
      <c r="B70" s="16"/>
      <c r="C70" s="16" t="s">
        <v>111</v>
      </c>
      <c r="D70" s="13"/>
      <c r="E70" s="17"/>
      <c r="F70" s="17"/>
      <c r="G70" s="18">
        <f>G71</f>
        <v>52084.42</v>
      </c>
    </row>
    <row r="71" ht="19.35" customHeight="1" spans="1:7">
      <c r="A71" s="15"/>
      <c r="B71" s="16"/>
      <c r="C71" s="16" t="s">
        <v>112</v>
      </c>
      <c r="D71" s="13"/>
      <c r="E71" s="17"/>
      <c r="F71" s="17"/>
      <c r="G71" s="18">
        <f>G72</f>
        <v>52084.42</v>
      </c>
    </row>
    <row r="72" ht="19.35" customHeight="1" spans="1:7">
      <c r="A72" s="15"/>
      <c r="B72" s="16"/>
      <c r="C72" s="16" t="s">
        <v>113</v>
      </c>
      <c r="D72" s="13" t="s">
        <v>74</v>
      </c>
      <c r="E72" s="20">
        <v>404</v>
      </c>
      <c r="F72" s="21">
        <f>G72/E72</f>
        <v>128.921831683168</v>
      </c>
      <c r="G72" s="18">
        <f>G73+G74+G75+G76+G77+G78+G87</f>
        <v>52084.42</v>
      </c>
    </row>
    <row r="73" ht="24.75" customHeight="1" spans="1:7">
      <c r="A73" s="15"/>
      <c r="B73" s="22">
        <v>10018</v>
      </c>
      <c r="C73" s="16" t="s">
        <v>114</v>
      </c>
      <c r="D73" s="13" t="s">
        <v>49</v>
      </c>
      <c r="E73" s="23">
        <v>0.404</v>
      </c>
      <c r="F73" s="21">
        <v>1962.45</v>
      </c>
      <c r="G73" s="18">
        <f t="shared" ref="G73:G78" si="8">ROUND(F73*E73,2)</f>
        <v>792.83</v>
      </c>
    </row>
    <row r="74" ht="19.35" customHeight="1" spans="1:7">
      <c r="A74" s="15"/>
      <c r="B74" s="22">
        <v>10371</v>
      </c>
      <c r="C74" s="16" t="s">
        <v>115</v>
      </c>
      <c r="D74" s="13" t="s">
        <v>65</v>
      </c>
      <c r="E74" s="24">
        <v>1.6968</v>
      </c>
      <c r="F74" s="21">
        <v>545.76</v>
      </c>
      <c r="G74" s="18">
        <f t="shared" si="8"/>
        <v>926.05</v>
      </c>
    </row>
    <row r="75" ht="19.35" customHeight="1" spans="1:7">
      <c r="A75" s="15"/>
      <c r="B75" s="22">
        <v>30020</v>
      </c>
      <c r="C75" s="16" t="s">
        <v>116</v>
      </c>
      <c r="D75" s="13" t="s">
        <v>49</v>
      </c>
      <c r="E75" s="24">
        <v>0.9292</v>
      </c>
      <c r="F75" s="21">
        <v>47502.43</v>
      </c>
      <c r="G75" s="18">
        <f t="shared" si="8"/>
        <v>44139.26</v>
      </c>
    </row>
    <row r="76" ht="19.35" customHeight="1" spans="1:7">
      <c r="A76" s="15"/>
      <c r="B76" s="22">
        <v>10373</v>
      </c>
      <c r="C76" s="16" t="s">
        <v>117</v>
      </c>
      <c r="D76" s="13" t="s">
        <v>49</v>
      </c>
      <c r="E76" s="24">
        <v>0.0202</v>
      </c>
      <c r="F76" s="21">
        <v>3591.92</v>
      </c>
      <c r="G76" s="18">
        <f t="shared" si="8"/>
        <v>72.56</v>
      </c>
    </row>
    <row r="77" ht="19.35" customHeight="1" spans="1:7">
      <c r="A77" s="15"/>
      <c r="B77" s="22">
        <v>40253</v>
      </c>
      <c r="C77" s="16" t="s">
        <v>118</v>
      </c>
      <c r="D77" s="13" t="s">
        <v>76</v>
      </c>
      <c r="E77" s="24">
        <v>0.8484</v>
      </c>
      <c r="F77" s="21">
        <v>1289.15</v>
      </c>
      <c r="G77" s="18">
        <f t="shared" si="8"/>
        <v>1093.71</v>
      </c>
    </row>
    <row r="78" ht="19.35" customHeight="1" spans="1:7">
      <c r="A78" s="32"/>
      <c r="B78" s="26"/>
      <c r="C78" s="26" t="s">
        <v>119</v>
      </c>
      <c r="D78" s="27" t="s">
        <v>49</v>
      </c>
      <c r="E78" s="33">
        <v>0.0606</v>
      </c>
      <c r="F78" s="34">
        <v>70598.2</v>
      </c>
      <c r="G78" s="29">
        <f t="shared" si="8"/>
        <v>4278.25</v>
      </c>
    </row>
    <row r="79" ht="13.15" customHeight="1" spans="1:7">
      <c r="A79" s="30"/>
      <c r="B79" s="3"/>
      <c r="C79" s="2"/>
      <c r="D79" s="2"/>
      <c r="E79" s="2"/>
      <c r="F79" s="2"/>
      <c r="G79" s="2"/>
    </row>
    <row r="80" ht="13.15" customHeight="1" spans="1:7">
      <c r="A80" s="3"/>
      <c r="B80" s="2"/>
      <c r="C80" s="2"/>
      <c r="D80" s="3"/>
      <c r="E80" s="4"/>
      <c r="F80" s="4"/>
      <c r="G80" s="4"/>
    </row>
    <row r="81" ht="14.45" customHeight="1" spans="1:7">
      <c r="A81" s="1" t="s">
        <v>31</v>
      </c>
      <c r="B81" s="2"/>
      <c r="C81" s="3"/>
      <c r="D81" s="3"/>
      <c r="E81" s="4"/>
      <c r="F81" s="4"/>
      <c r="G81" s="4"/>
    </row>
    <row r="82" ht="31.35" customHeight="1" spans="1:7">
      <c r="A82" s="5" t="s">
        <v>32</v>
      </c>
      <c r="B82" s="3"/>
      <c r="C82" s="2"/>
      <c r="D82" s="2"/>
      <c r="E82" s="2"/>
      <c r="F82" s="2"/>
      <c r="G82" s="2"/>
    </row>
    <row r="83" ht="14.45" customHeight="1" spans="1:7">
      <c r="A83" s="6"/>
      <c r="B83" s="2"/>
      <c r="C83" s="2"/>
      <c r="D83" s="3"/>
      <c r="E83" s="2"/>
      <c r="F83" s="4"/>
      <c r="G83" s="4"/>
    </row>
    <row r="84" ht="14.45" customHeight="1" spans="1:7">
      <c r="A84" s="7" t="s">
        <v>2</v>
      </c>
      <c r="B84" s="3"/>
      <c r="C84" s="2"/>
      <c r="D84" s="2"/>
      <c r="E84" s="2"/>
      <c r="F84" s="8" t="s">
        <v>33</v>
      </c>
      <c r="G84" s="2"/>
    </row>
    <row r="85" ht="23.85" customHeight="1" spans="1:7">
      <c r="A85" s="9" t="s">
        <v>5</v>
      </c>
      <c r="B85" s="10" t="s">
        <v>34</v>
      </c>
      <c r="C85" s="10" t="s">
        <v>25</v>
      </c>
      <c r="D85" s="10" t="s">
        <v>35</v>
      </c>
      <c r="E85" s="10" t="s">
        <v>36</v>
      </c>
      <c r="F85" s="10" t="s">
        <v>37</v>
      </c>
      <c r="G85" s="11" t="s">
        <v>38</v>
      </c>
    </row>
    <row r="86" ht="19.35" customHeight="1" spans="1:7">
      <c r="A86" s="12"/>
      <c r="B86" s="13" t="s">
        <v>9</v>
      </c>
      <c r="C86" s="13" t="s">
        <v>10</v>
      </c>
      <c r="D86" s="13" t="s">
        <v>11</v>
      </c>
      <c r="E86" s="13" t="s">
        <v>39</v>
      </c>
      <c r="F86" s="13" t="s">
        <v>40</v>
      </c>
      <c r="G86" s="14" t="s">
        <v>41</v>
      </c>
    </row>
    <row r="87" ht="19.35" customHeight="1" spans="1:7">
      <c r="A87" s="15"/>
      <c r="B87" s="22">
        <v>40251</v>
      </c>
      <c r="C87" s="16" t="s">
        <v>120</v>
      </c>
      <c r="D87" s="13" t="s">
        <v>65</v>
      </c>
      <c r="E87" s="24">
        <v>0.1212</v>
      </c>
      <c r="F87" s="21">
        <v>6450.16</v>
      </c>
      <c r="G87" s="18">
        <f t="shared" ref="G87" si="9">ROUND(F87*E87,2)</f>
        <v>781.76</v>
      </c>
    </row>
    <row r="88" ht="19.35" customHeight="1" spans="1:7">
      <c r="A88" s="19">
        <v>2</v>
      </c>
      <c r="B88" s="16"/>
      <c r="C88" s="16" t="s">
        <v>121</v>
      </c>
      <c r="D88" s="13"/>
      <c r="E88" s="17"/>
      <c r="F88" s="17"/>
      <c r="G88" s="18">
        <f>G89</f>
        <v>9507.92</v>
      </c>
    </row>
    <row r="89" ht="19.35" customHeight="1" spans="1:7">
      <c r="A89" s="15"/>
      <c r="B89" s="16"/>
      <c r="C89" s="16" t="s">
        <v>122</v>
      </c>
      <c r="D89" s="13"/>
      <c r="E89" s="17"/>
      <c r="F89" s="17"/>
      <c r="G89" s="18">
        <f>G90</f>
        <v>9507.92</v>
      </c>
    </row>
    <row r="90" ht="19.35" customHeight="1" spans="1:7">
      <c r="A90" s="15"/>
      <c r="B90" s="16"/>
      <c r="C90" s="16" t="s">
        <v>123</v>
      </c>
      <c r="D90" s="13" t="s">
        <v>74</v>
      </c>
      <c r="E90" s="20">
        <v>132</v>
      </c>
      <c r="F90" s="21">
        <f>G90/E90</f>
        <v>72.029696969697</v>
      </c>
      <c r="G90" s="18">
        <f>G91+G92+G93+G94</f>
        <v>9507.92</v>
      </c>
    </row>
    <row r="91" ht="19.35" customHeight="1" spans="1:7">
      <c r="A91" s="15"/>
      <c r="B91" s="22">
        <v>10002</v>
      </c>
      <c r="C91" s="16" t="s">
        <v>124</v>
      </c>
      <c r="D91" s="13" t="s">
        <v>49</v>
      </c>
      <c r="E91" s="24">
        <v>0.1056</v>
      </c>
      <c r="F91" s="21">
        <v>834.31</v>
      </c>
      <c r="G91" s="18">
        <f t="shared" ref="G91:G94" si="10">ROUND(F91*E91,2)</f>
        <v>88.1</v>
      </c>
    </row>
    <row r="92" ht="19.35" customHeight="1" spans="1:7">
      <c r="A92" s="15"/>
      <c r="B92" s="22">
        <v>80007</v>
      </c>
      <c r="C92" s="16" t="s">
        <v>125</v>
      </c>
      <c r="D92" s="13" t="s">
        <v>126</v>
      </c>
      <c r="E92" s="24">
        <v>0.1056</v>
      </c>
      <c r="F92" s="21">
        <v>1711.68</v>
      </c>
      <c r="G92" s="18">
        <f t="shared" si="10"/>
        <v>180.75</v>
      </c>
    </row>
    <row r="93" ht="19.35" customHeight="1" spans="1:7">
      <c r="A93" s="15"/>
      <c r="B93" s="16" t="s">
        <v>127</v>
      </c>
      <c r="C93" s="16" t="s">
        <v>128</v>
      </c>
      <c r="D93" s="13" t="s">
        <v>126</v>
      </c>
      <c r="E93" s="24">
        <v>0.1056</v>
      </c>
      <c r="F93" s="21">
        <v>18052.53</v>
      </c>
      <c r="G93" s="18">
        <f t="shared" si="10"/>
        <v>1906.35</v>
      </c>
    </row>
    <row r="94" ht="24.75" customHeight="1" spans="1:7">
      <c r="A94" s="15"/>
      <c r="B94" s="16" t="s">
        <v>129</v>
      </c>
      <c r="C94" s="16" t="s">
        <v>130</v>
      </c>
      <c r="D94" s="13" t="s">
        <v>126</v>
      </c>
      <c r="E94" s="24">
        <v>0.1056</v>
      </c>
      <c r="F94" s="21">
        <v>69438.64</v>
      </c>
      <c r="G94" s="18">
        <f t="shared" si="10"/>
        <v>7332.72</v>
      </c>
    </row>
    <row r="95" ht="19.35" customHeight="1" spans="1:7">
      <c r="A95" s="15" t="s">
        <v>131</v>
      </c>
      <c r="B95" s="16"/>
      <c r="C95" s="16" t="s">
        <v>132</v>
      </c>
      <c r="D95" s="13" t="s">
        <v>133</v>
      </c>
      <c r="E95" s="20">
        <v>1</v>
      </c>
      <c r="F95" s="21">
        <v>6743</v>
      </c>
      <c r="G95" s="18">
        <v>6743</v>
      </c>
    </row>
    <row r="96" ht="19.35" customHeight="1" spans="1:7">
      <c r="A96" s="19">
        <v>1</v>
      </c>
      <c r="B96" s="16"/>
      <c r="C96" s="16" t="s">
        <v>132</v>
      </c>
      <c r="D96" s="13" t="s">
        <v>134</v>
      </c>
      <c r="E96" s="20">
        <v>2</v>
      </c>
      <c r="F96" s="21">
        <v>337150</v>
      </c>
      <c r="G96" s="18">
        <f>F96</f>
        <v>337150</v>
      </c>
    </row>
    <row r="97" ht="19.35" customHeight="1" spans="1:7">
      <c r="A97" s="15"/>
      <c r="B97" s="16"/>
      <c r="C97" s="16"/>
      <c r="D97" s="13"/>
      <c r="E97" s="17"/>
      <c r="F97" s="17"/>
      <c r="G97" s="35"/>
    </row>
    <row r="98" ht="19.35" customHeight="1" spans="1:7">
      <c r="A98" s="15"/>
      <c r="B98" s="16"/>
      <c r="C98" s="16"/>
      <c r="D98" s="13"/>
      <c r="E98" s="17"/>
      <c r="F98" s="17"/>
      <c r="G98" s="35"/>
    </row>
    <row r="99" ht="19.35" customHeight="1" spans="1:7">
      <c r="A99" s="15"/>
      <c r="B99" s="16"/>
      <c r="C99" s="16"/>
      <c r="D99" s="13"/>
      <c r="E99" s="17"/>
      <c r="F99" s="17"/>
      <c r="G99" s="35"/>
    </row>
    <row r="100" ht="19.35" customHeight="1" spans="1:7">
      <c r="A100" s="15"/>
      <c r="B100" s="16"/>
      <c r="C100" s="16"/>
      <c r="D100" s="13"/>
      <c r="E100" s="17"/>
      <c r="F100" s="17"/>
      <c r="G100" s="35"/>
    </row>
    <row r="101" ht="19.35" customHeight="1" spans="1:7">
      <c r="A101" s="15"/>
      <c r="B101" s="16"/>
      <c r="C101" s="16"/>
      <c r="D101" s="13"/>
      <c r="E101" s="17"/>
      <c r="F101" s="17"/>
      <c r="G101" s="35"/>
    </row>
    <row r="102" ht="19.35" customHeight="1" spans="1:7">
      <c r="A102" s="15"/>
      <c r="B102" s="16"/>
      <c r="C102" s="16"/>
      <c r="D102" s="13"/>
      <c r="E102" s="17"/>
      <c r="F102" s="17"/>
      <c r="G102" s="35"/>
    </row>
    <row r="103" ht="19.35" customHeight="1" spans="1:7">
      <c r="A103" s="15"/>
      <c r="B103" s="16"/>
      <c r="C103" s="16"/>
      <c r="D103" s="13"/>
      <c r="E103" s="17"/>
      <c r="F103" s="17"/>
      <c r="G103" s="35"/>
    </row>
    <row r="104" ht="19.35" customHeight="1" spans="1:7">
      <c r="A104" s="15"/>
      <c r="B104" s="16"/>
      <c r="C104" s="16"/>
      <c r="D104" s="13"/>
      <c r="E104" s="17"/>
      <c r="F104" s="17"/>
      <c r="G104" s="35"/>
    </row>
    <row r="105" ht="19.35" customHeight="1" spans="1:7">
      <c r="A105" s="15"/>
      <c r="B105" s="16"/>
      <c r="C105" s="16"/>
      <c r="D105" s="13"/>
      <c r="E105" s="17"/>
      <c r="F105" s="17"/>
      <c r="G105" s="35"/>
    </row>
    <row r="106" ht="19.35" customHeight="1" spans="1:7">
      <c r="A106" s="15"/>
      <c r="B106" s="16"/>
      <c r="C106" s="16"/>
      <c r="D106" s="13"/>
      <c r="E106" s="17"/>
      <c r="F106" s="17"/>
      <c r="G106" s="35"/>
    </row>
    <row r="107" ht="19.35" customHeight="1" spans="1:7">
      <c r="A107" s="15"/>
      <c r="B107" s="16"/>
      <c r="C107" s="16"/>
      <c r="D107" s="13"/>
      <c r="E107" s="17"/>
      <c r="F107" s="17"/>
      <c r="G107" s="35"/>
    </row>
    <row r="108" ht="19.35" customHeight="1" spans="1:7">
      <c r="A108" s="15"/>
      <c r="B108" s="16"/>
      <c r="C108" s="16"/>
      <c r="D108" s="13"/>
      <c r="E108" s="17"/>
      <c r="F108" s="17"/>
      <c r="G108" s="35"/>
    </row>
    <row r="109" ht="19.35" customHeight="1" spans="1:7">
      <c r="A109" s="15"/>
      <c r="B109" s="16"/>
      <c r="C109" s="16"/>
      <c r="D109" s="13"/>
      <c r="E109" s="17"/>
      <c r="F109" s="17"/>
      <c r="G109" s="35"/>
    </row>
    <row r="110" ht="19.35" customHeight="1" spans="1:7">
      <c r="A110" s="15"/>
      <c r="B110" s="16"/>
      <c r="C110" s="16"/>
      <c r="D110" s="13"/>
      <c r="E110" s="17"/>
      <c r="F110" s="17"/>
      <c r="G110" s="35"/>
    </row>
    <row r="111" ht="19.35" customHeight="1" spans="1:7">
      <c r="A111" s="15"/>
      <c r="B111" s="16"/>
      <c r="C111" s="16"/>
      <c r="D111" s="13"/>
      <c r="E111" s="17"/>
      <c r="F111" s="17"/>
      <c r="G111" s="35"/>
    </row>
    <row r="112" ht="19.35" customHeight="1" spans="1:7">
      <c r="A112" s="15"/>
      <c r="B112" s="16"/>
      <c r="C112" s="16"/>
      <c r="D112" s="13"/>
      <c r="E112" s="17"/>
      <c r="F112" s="17"/>
      <c r="G112" s="35"/>
    </row>
    <row r="113" ht="19.35" customHeight="1" spans="1:7">
      <c r="A113" s="15"/>
      <c r="B113" s="16"/>
      <c r="C113" s="16"/>
      <c r="D113" s="13"/>
      <c r="E113" s="17"/>
      <c r="F113" s="17"/>
      <c r="G113" s="35"/>
    </row>
    <row r="114" ht="19.35" customHeight="1" spans="1:7">
      <c r="A114" s="15"/>
      <c r="B114" s="16"/>
      <c r="C114" s="16"/>
      <c r="D114" s="13"/>
      <c r="E114" s="17"/>
      <c r="F114" s="17"/>
      <c r="G114" s="35"/>
    </row>
    <row r="115" ht="19.35" customHeight="1" spans="1:7">
      <c r="A115" s="15"/>
      <c r="B115" s="16"/>
      <c r="C115" s="16"/>
      <c r="D115" s="13"/>
      <c r="E115" s="17"/>
      <c r="F115" s="17"/>
      <c r="G115" s="35"/>
    </row>
    <row r="116" ht="19.35" customHeight="1" spans="1:7">
      <c r="A116" s="15"/>
      <c r="B116" s="16"/>
      <c r="C116" s="16"/>
      <c r="D116" s="13"/>
      <c r="E116" s="17"/>
      <c r="F116" s="17"/>
      <c r="G116" s="35"/>
    </row>
    <row r="117" ht="19.35" customHeight="1" spans="1:7">
      <c r="A117" s="32" t="s">
        <v>28</v>
      </c>
      <c r="B117" s="26"/>
      <c r="C117" s="26"/>
      <c r="D117" s="27"/>
      <c r="E117" s="28"/>
      <c r="F117" s="28"/>
      <c r="G117" s="29">
        <f>G7</f>
        <v>327035.6</v>
      </c>
    </row>
    <row r="118" ht="28.9" customHeight="1" spans="1:7">
      <c r="A118" s="2" t="s">
        <v>135</v>
      </c>
      <c r="B118" s="2"/>
      <c r="C118" s="2"/>
      <c r="D118" s="3"/>
      <c r="E118" s="2"/>
      <c r="F118" s="4"/>
      <c r="G118" s="4"/>
    </row>
    <row r="119" ht="16.35" customHeight="1" spans="1:7">
      <c r="A119" s="30"/>
      <c r="B119" s="3"/>
      <c r="C119" s="2"/>
      <c r="D119" s="2"/>
      <c r="E119" s="2"/>
      <c r="F119" s="2"/>
      <c r="G119" s="2"/>
    </row>
    <row r="120" ht="16.35" customHeight="1" spans="1:7">
      <c r="A120" s="3"/>
      <c r="B120" s="2"/>
      <c r="C120" s="2"/>
      <c r="D120" s="3"/>
      <c r="E120" s="4"/>
      <c r="F120" s="4"/>
      <c r="G120" s="4"/>
    </row>
  </sheetData>
  <mergeCells count="22">
    <mergeCell ref="A1:G1"/>
    <mergeCell ref="A2:G2"/>
    <mergeCell ref="A3:G3"/>
    <mergeCell ref="A4:E4"/>
    <mergeCell ref="F4:G4"/>
    <mergeCell ref="A41:G41"/>
    <mergeCell ref="A42:G42"/>
    <mergeCell ref="A43:G43"/>
    <mergeCell ref="A44:E44"/>
    <mergeCell ref="F44:G44"/>
    <mergeCell ref="A81:G81"/>
    <mergeCell ref="A82:G82"/>
    <mergeCell ref="A83:G83"/>
    <mergeCell ref="A84:E84"/>
    <mergeCell ref="F84:G84"/>
    <mergeCell ref="A118:G118"/>
    <mergeCell ref="A5:A6"/>
    <mergeCell ref="A45:A46"/>
    <mergeCell ref="A85:A86"/>
    <mergeCell ref="A119:G120"/>
    <mergeCell ref="A39:G40"/>
    <mergeCell ref="A79:G80"/>
  </mergeCells>
  <pageMargins left="0.68" right="0.29" top="0.29" bottom="0.29" header="0.3" footer="0.3"/>
  <pageSetup paperSize="9" orientation="portrait" useFirstPageNumber="1"/>
  <headerFooter/>
  <rowBreaks count="3" manualBreakCount="3">
    <brk id="40" max="16383" man="1"/>
    <brk id="8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预算总表</vt:lpstr>
      <vt:lpstr>表3 工程施工费预算汇总表</vt:lpstr>
      <vt:lpstr>表3-1 工程施工费预算表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优雅</cp:lastModifiedBy>
  <dcterms:created xsi:type="dcterms:W3CDTF">2024-03-30T17:45:00Z</dcterms:created>
  <dcterms:modified xsi:type="dcterms:W3CDTF">2024-04-24T04:30:10Z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57A4FB97A9F843C39972D299F63B694B_12</vt:lpwstr>
  </property>
  <property fmtid="{D5CDD505-2E9C-101B-9397-08002B2CF9AE}" pid="5" name="KSOProductBuildVer">
    <vt:lpwstr>2052-12.1.0.16729</vt:lpwstr>
  </property>
</Properties>
</file>