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375"/>
  </bookViews>
  <sheets>
    <sheet name="封-2 招标控制价" sheetId="1" r:id="rId1"/>
    <sheet name="表-04 单位工程招标控制价汇总表" sheetId="2" r:id="rId2"/>
    <sheet name="表-09 分部分项工程项目清单计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<sst xmlns="http://schemas.openxmlformats.org/spreadsheetml/2006/main" count="203" uniqueCount="106">
  <si>
    <t>封-2</t>
  </si>
  <si>
    <t>永嘉镇2026年水库工程维修养护项目</t>
  </si>
  <si>
    <t>工程</t>
  </si>
  <si>
    <t>招标控制价</t>
  </si>
  <si>
    <t>(小写):</t>
  </si>
  <si>
    <t>(大写):</t>
  </si>
  <si>
    <t>壹拾万零陆仟陆佰贰拾壹元玖角玖分</t>
  </si>
  <si>
    <t>其中:安全文明施工费(小写):</t>
  </si>
  <si>
    <t>5691.96</t>
  </si>
  <si>
    <t>伍仟陆佰玖拾壹元玖角陆分</t>
  </si>
  <si>
    <t>招  标  人：</t>
  </si>
  <si>
    <t>工程造价
咨 询 人：</t>
  </si>
  <si>
    <t>(单位盖章)</t>
  </si>
  <si>
    <t>(单位资质专用章)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</si>
  <si>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</si>
  <si>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</si>
  <si>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</si>
  <si>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</si>
  <si>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</si>
  <si>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</si>
  <si>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</si>
  <si>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</si>
  <si>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表-04</t>
  </si>
  <si>
    <t>单位工程招标控制价汇总表</t>
  </si>
  <si>
    <t>工程名称：永嘉镇2026年水库工程维修养护项目</t>
  </si>
  <si>
    <t>第  1  页  共  1  页</t>
  </si>
  <si>
    <t>序号</t>
  </si>
  <si>
    <t>汇总内容</t>
  </si>
  <si>
    <t>金额(元)</t>
  </si>
  <si>
    <t>其中：暂估价(元)</t>
  </si>
  <si>
    <t>1</t>
  </si>
  <si>
    <t>分部分项工程费</t>
  </si>
  <si>
    <t>2</t>
  </si>
  <si>
    <t>措施项目费</t>
  </si>
  <si>
    <t>3</t>
  </si>
  <si>
    <t>其他项目费</t>
  </si>
  <si>
    <t>4</t>
  </si>
  <si>
    <t>其他项目税金</t>
  </si>
  <si>
    <t>－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</si>
  <si>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</si>
  <si>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</si>
  <si>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表-09</t>
  </si>
  <si>
    <t>分部分项工程项目清单计价表</t>
  </si>
  <si>
    <t>第  1  页  共  7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</si>
  <si>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</si>
  <si>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</si>
  <si>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</si>
  <si>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</si>
  <si>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</si>
  <si>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</si>
  <si>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</si>
  <si>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</si>
  <si>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</si>
  <si>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050101005001</t>
  </si>
  <si>
    <t>清理水葫芦</t>
  </si>
  <si>
    <t>[项目特征]
1.植物种类:水葫芦
2.覆盖密度、水深:综合考虑
3.其他:本项目综合考虑水库水葫芦覆盖密度、现场水深、施工条件等因素，采用合理打捞清理工艺，将水葫芦打捞清理并集中堆放至岸边；机械设备进出场费、安装拆卸费、场内转运及使用费用等全部综合考虑，均包含在单价中，不另行计算。
4.全费用综合单价:包含人工费、材料费、机械费、措施费、管理费、利润、风险费、安全文明施工费、二次及多次搬运费、规费、税金等建设项目一切费用
[工作内容]
1.打捞 
2.装船
3.岸边堆放
4.场地清理</t>
  </si>
  <si>
    <t>m2</t>
  </si>
  <si>
    <t>011503001001</t>
  </si>
  <si>
    <t>金属围网</t>
  </si>
  <si>
    <t>[项目特征]
1.材料品种:护栏网，低碳钢丝
2.规格:丝径塑后5.0mm*网孔9*17cm*高1.8m
3.立柱:直径48mm高度1.8m
4.全费用综合单价:包含人工费、材料费、机械费、措施费、管理费、利润、风险费、安全文明施工费、二次及多次搬运费、规费、税金等建设项目一切费用
[工作内容]
1.制作
2.运输
3.安装
4.刷防护材料</t>
  </si>
  <si>
    <t>m</t>
  </si>
  <si>
    <t>本页小计</t>
  </si>
  <si>
    <t>第  2  页  共  7  页</t>
  </si>
  <si>
    <t>011601001001</t>
  </si>
  <si>
    <t>砖砌栏杆零星拆除</t>
  </si>
  <si>
    <t>[项目特征]
1.砌体名称:砖砌栏杆
2.拆除砌体的截面尺寸:综合考虑
3.砌体表面的附着物种类:综合考虑
4.场内运距:自行考虑
5.全费用综合单价:包含人工费、材料费、机械费、措施费、管理费、利润、风险费、安全文明施工费、二次及多次搬运费、建渣外运（运距综合考虑）规费、税金等建设项目一切费用
[工作内容]
1.拆除
2.控制扬尘
3.清理
4.场内运输</t>
  </si>
  <si>
    <t>m3</t>
  </si>
  <si>
    <t>010804005001</t>
  </si>
  <si>
    <t>成品不锈钢栅栏门</t>
  </si>
  <si>
    <t>[项目特征]
1.门代号及洞口尺寸:成品不锈钢栅栏门（带锁）
2.门框或扇外围尺寸:1.3*1.4m
3.全费用综合单价:包含人工费、材料费、机械费、措施费、管理费、利润、风险费、安全文明施工费、二次及多次搬运费、规费、税金等建设项目一切费用
[工作内容]
1.门安装
2.启动装置、五金配件安装</t>
  </si>
  <si>
    <t>樘</t>
  </si>
  <si>
    <t>第  3  页  共  7  页</t>
  </si>
  <si>
    <t>040205004001</t>
  </si>
  <si>
    <t>不锈钢警示牌</t>
  </si>
  <si>
    <t>[项目特征]
1.材质、规格尺寸:600*800*1.5mm铝板，双面贴反光膜，文字具体由业主指定
2.立柱:Φ76*4mm镀锌矩管
3.基础:C25砼400*400*500mm
4.其他:含基坑土石方开挖、回填及外运，开挖方式综合考虑，运距综合考虑。
5.全费用综合单价:包含人工费、材料费、机械费、措施费、管理费、利润、风险费、安全文明施工费、二次及多次搬运费、规费、税金等建设项目一切费用
[工作内容]
1.制作、安装</t>
  </si>
  <si>
    <t>块</t>
  </si>
  <si>
    <t>05B001</t>
  </si>
  <si>
    <t>救生圈</t>
  </si>
  <si>
    <t>[项目特征]
1.符合国家及行业相关标准，满足实际使用与应急救援需求
2.全费用综合单价:包含人工费、材料费、机械费、措施费、管理费、利润、风险费、安全文明施工费、二次及多次搬运费、规费、税金等建设项目一切费用</t>
  </si>
  <si>
    <t>个</t>
  </si>
  <si>
    <t>05B002</t>
  </si>
  <si>
    <t>救生衣</t>
  </si>
  <si>
    <t>套</t>
  </si>
  <si>
    <t>第  4  页  共  7  页</t>
  </si>
  <si>
    <t>05B003</t>
  </si>
  <si>
    <t>救生绳</t>
  </si>
  <si>
    <t>050101007001</t>
  </si>
  <si>
    <t>清除地被植物</t>
  </si>
  <si>
    <t>[项目特征]
1.植物种类:综合考虑
2.清除台阶、便道周边杂草、灌木等，具体位置由业主指定
3.场内运距:自行考虑
4.全费用综合单价:包含人工费、材料费、机械费、措施费、管理费、利润、风险费、安全文明施工费、二次及多次搬运费、规费、税金等建设项目一切费用
[工作内容]
1.清除植物
2.废弃物运输
3.场地清理</t>
  </si>
  <si>
    <t>项</t>
  </si>
  <si>
    <t>第  5  页  共  7  页</t>
  </si>
  <si>
    <t>011503001002</t>
  </si>
  <si>
    <t>金属栏杆</t>
  </si>
  <si>
    <t>[项目特征]
1.扶手材料种类、规格:Φ60*10不锈钢扶手，Φ50*4不锈钢立柱，高度1050mm
2.栏杆材料种类、规格:详见18J812-P13-4
3.设置1m宽金属门一扇，与栏杆同材质
4.固定配件种类:满足设计、施工验收及规范要求
5.基础:满足设计、施工验收及规范要求
6.含基坑土石方开挖、回填及外运，开挖方式综合考虑，运距综合考虑。
7.其他:满足设计、施工验收及规范要求
8.全费用综合单价:包含人工费、材料费、机械费、措施费、管理费、利润、风险费、安全文明施工费、二次及多次搬运费、规费、税金等建设项目一切费用
[工作内容]
1.基础开挖、回填
2.混凝土制作、浇筑
3.制作
4.运输
5.安装
6.刷防护材料</t>
  </si>
  <si>
    <t>第  6  页  共  7  页</t>
  </si>
  <si>
    <t>040203012001</t>
  </si>
  <si>
    <t>简易路面</t>
  </si>
  <si>
    <t>[项目特征]
1.人工清理开挖 1m 宽人行便道，挖填土方并平整压实
2.泥结碎石面层(压实厚度) 8cm
3.其他:满足设计、施工验收及规范要求
4.全费用综合单价:包含人工费、材料费、机械费、措施费、管理费、利润、风险费、安全文明施工费、二次及多次搬运费、规费、税金等建设项目一切费用
[工作内容]
1.放样
2.路床平整
3.运输、摊铺
4.拌、铺均匀
5.找平、碾压</t>
  </si>
  <si>
    <t>040205004003</t>
  </si>
  <si>
    <t>责任人公示牌</t>
  </si>
  <si>
    <t>[项目特征]
1.1.9*1.2mKT板、版面布局及安装位置由业主指定
2.全费用综合单价:包含人工费、材料费、机械费、措施费、管理费、利润、风险费、安全文明施工费、二次及多次搬运费、规费、税金等建设项目一切费用
[工作内容]
1.制作、安装</t>
  </si>
  <si>
    <t>040205004004</t>
  </si>
  <si>
    <t>河长公示牌</t>
  </si>
  <si>
    <t>[项目特征]
1.1.5*0.95mKT板、版面布局及安装位置由业主指定
2.全费用综合单价:包含人工费、材料费、机械费、措施费、管理费、利润、风险费、安全文明施工费、二次及多次搬运费、规费、税金等建设项目一切费用
[工作内容]
1.制作、安装</t>
  </si>
  <si>
    <t>第  7  页  共  7  页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</si>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</sst>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49"/>
    <xf numFmtId="176" fontId="0" fillId="0" borderId="0" xfId="49" applyNumberFormat="1"/>
    <xf numFmtId="0" fontId="1" fillId="2" borderId="0" xfId="49" applyFont="1" applyFill="1" applyAlignment="1">
      <alignment horizontal="right" vertical="center" wrapText="1"/>
    </xf>
    <xf numFmtId="176" fontId="1" fillId="2" borderId="0" xfId="49" applyNumberFormat="1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176" fontId="1" fillId="2" borderId="2" xfId="49" applyNumberFormat="1" applyFont="1" applyFill="1" applyBorder="1" applyAlignment="1">
      <alignment horizontal="center" vertical="center" wrapText="1"/>
    </xf>
    <xf numFmtId="176" fontId="1" fillId="2" borderId="3" xfId="49" applyNumberFormat="1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176" fontId="1" fillId="2" borderId="6" xfId="49" applyNumberFormat="1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left" vertical="center" wrapText="1"/>
    </xf>
    <xf numFmtId="0" fontId="1" fillId="2" borderId="6" xfId="49" applyFont="1" applyFill="1" applyBorder="1" applyAlignment="1">
      <alignment horizontal="right" vertical="center" wrapText="1"/>
    </xf>
    <xf numFmtId="176" fontId="1" fillId="2" borderId="6" xfId="49" applyNumberFormat="1" applyFont="1" applyFill="1" applyBorder="1" applyAlignment="1">
      <alignment horizontal="right" vertical="center" wrapText="1"/>
    </xf>
    <xf numFmtId="176" fontId="1" fillId="2" borderId="8" xfId="49" applyNumberFormat="1" applyFont="1" applyFill="1" applyBorder="1" applyAlignment="1">
      <alignment horizontal="right" vertical="center" wrapText="1"/>
    </xf>
    <xf numFmtId="0" fontId="1" fillId="2" borderId="7" xfId="49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>
      <alignment horizontal="center" vertical="center" wrapText="1"/>
    </xf>
    <xf numFmtId="176" fontId="1" fillId="2" borderId="10" xfId="49" applyNumberFormat="1" applyFont="1" applyFill="1" applyBorder="1" applyAlignment="1">
      <alignment horizontal="center" vertical="center" wrapText="1"/>
    </xf>
    <xf numFmtId="176" fontId="1" fillId="2" borderId="10" xfId="49" applyNumberFormat="1" applyFont="1" applyFill="1" applyBorder="1" applyAlignment="1">
      <alignment horizontal="right" vertical="center" wrapText="1"/>
    </xf>
    <xf numFmtId="176" fontId="1" fillId="2" borderId="11" xfId="49" applyNumberFormat="1" applyFont="1" applyFill="1" applyBorder="1" applyAlignment="1">
      <alignment horizontal="right" vertical="center" wrapText="1"/>
    </xf>
    <xf numFmtId="0" fontId="1" fillId="2" borderId="12" xfId="49" applyFont="1" applyFill="1" applyBorder="1" applyAlignment="1">
      <alignment horizontal="right" vertical="center" wrapText="1"/>
    </xf>
    <xf numFmtId="0" fontId="1" fillId="2" borderId="13" xfId="49" applyFont="1" applyFill="1" applyBorder="1" applyAlignment="1">
      <alignment horizontal="center" vertical="center" wrapText="1"/>
    </xf>
    <xf numFmtId="0" fontId="1" fillId="2" borderId="14" xfId="49" applyFont="1" applyFill="1" applyBorder="1" applyAlignment="1">
      <alignment horizontal="center" vertical="center" wrapText="1"/>
    </xf>
    <xf numFmtId="176" fontId="1" fillId="2" borderId="14" xfId="49" applyNumberFormat="1" applyFont="1" applyFill="1" applyBorder="1" applyAlignment="1">
      <alignment horizontal="center" vertical="center" wrapText="1"/>
    </xf>
    <xf numFmtId="176" fontId="1" fillId="2" borderId="14" xfId="49" applyNumberFormat="1" applyFont="1" applyFill="1" applyBorder="1" applyAlignment="1">
      <alignment horizontal="right" vertical="center" wrapText="1"/>
    </xf>
    <xf numFmtId="176" fontId="1" fillId="2" borderId="15" xfId="49" applyNumberFormat="1" applyFont="1" applyFill="1" applyBorder="1" applyAlignment="1">
      <alignment horizontal="right" vertical="center" wrapText="1"/>
    </xf>
    <xf numFmtId="0" fontId="1" fillId="2" borderId="16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center" wrapText="1"/>
    </xf>
    <xf numFmtId="176" fontId="1" fillId="2" borderId="0" xfId="49" applyNumberFormat="1" applyFont="1" applyFill="1" applyAlignment="1">
      <alignment horizontal="left" vertical="center" wrapText="1"/>
    </xf>
    <xf numFmtId="176" fontId="1" fillId="2" borderId="0" xfId="49" applyNumberFormat="1" applyFont="1" applyFill="1" applyAlignment="1">
      <alignment horizontal="right" vertical="top" wrapText="1"/>
    </xf>
    <xf numFmtId="0" fontId="1" fillId="2" borderId="0" xfId="49" applyFont="1" applyFill="1" applyAlignment="1">
      <alignment horizontal="right" vertical="top" wrapText="1"/>
    </xf>
    <xf numFmtId="176" fontId="1" fillId="2" borderId="0" xfId="49" applyNumberFormat="1" applyFont="1" applyFill="1" applyAlignment="1">
      <alignment vertical="center" wrapText="1"/>
    </xf>
    <xf numFmtId="0" fontId="1" fillId="2" borderId="0" xfId="49" applyFont="1" applyFill="1" applyAlignment="1">
      <alignment horizontal="left" vertical="top" wrapText="1"/>
    </xf>
    <xf numFmtId="176" fontId="1" fillId="2" borderId="0" xfId="49" applyNumberFormat="1" applyFont="1" applyFill="1" applyAlignment="1">
      <alignment horizontal="left" vertical="top" wrapText="1"/>
    </xf>
    <xf numFmtId="0" fontId="3" fillId="2" borderId="17" xfId="49" applyFont="1" applyFill="1" applyBorder="1" applyAlignment="1">
      <alignment horizontal="center" wrapText="1"/>
    </xf>
    <xf numFmtId="0" fontId="4" fillId="2" borderId="0" xfId="49" applyFont="1" applyFill="1" applyAlignment="1">
      <alignment horizontal="left" wrapText="1"/>
    </xf>
    <xf numFmtId="0" fontId="5" fillId="2" borderId="0" xfId="49" applyFont="1" applyFill="1" applyAlignment="1">
      <alignment horizontal="left" wrapText="1"/>
    </xf>
    <xf numFmtId="0" fontId="5" fillId="2" borderId="18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right" wrapText="1"/>
    </xf>
    <xf numFmtId="176" fontId="6" fillId="2" borderId="17" xfId="49" applyNumberFormat="1" applyFont="1" applyFill="1" applyBorder="1" applyAlignment="1">
      <alignment horizontal="left" wrapText="1"/>
    </xf>
    <xf numFmtId="0" fontId="6" fillId="2" borderId="19" xfId="49" applyFont="1" applyFill="1" applyBorder="1" applyAlignment="1">
      <alignment horizontal="left" wrapText="1"/>
    </xf>
    <xf numFmtId="0" fontId="6" fillId="2" borderId="18" xfId="49" applyFont="1" applyFill="1" applyBorder="1" applyAlignment="1">
      <alignment horizontal="right" wrapText="1"/>
    </xf>
    <xf numFmtId="0" fontId="6" fillId="2" borderId="0" xfId="49" applyFont="1" applyFill="1" applyAlignment="1">
      <alignment horizontal="center" wrapText="1"/>
    </xf>
    <xf numFmtId="0" fontId="6" fillId="2" borderId="17" xfId="49" applyFont="1" applyFill="1" applyBorder="1" applyAlignment="1">
      <alignment horizontal="left" wrapText="1"/>
    </xf>
    <xf numFmtId="0" fontId="6" fillId="2" borderId="18" xfId="49" applyFont="1" applyFill="1" applyBorder="1" applyAlignment="1">
      <alignment horizontal="left" wrapText="1"/>
    </xf>
    <xf numFmtId="0" fontId="6" fillId="2" borderId="0" xfId="49" applyFont="1" applyFill="1" applyAlignment="1">
      <alignment horizontal="left" wrapText="1"/>
    </xf>
    <xf numFmtId="0" fontId="7" fillId="2" borderId="0" xfId="49" applyFont="1" applyFill="1" applyAlignment="1">
      <alignment horizontal="center" vertical="top" wrapText="1"/>
    </xf>
    <xf numFmtId="0" fontId="6" fillId="2" borderId="0" xfId="49" applyFont="1" applyFill="1" applyAlignment="1">
      <alignment horizontal="left" vertical="top" wrapText="1"/>
    </xf>
    <xf numFmtId="0" fontId="7" fillId="2" borderId="18" xfId="49" applyFont="1" applyFill="1" applyBorder="1" applyAlignment="1">
      <alignment horizontal="center" vertical="top" wrapText="1"/>
    </xf>
    <xf numFmtId="0" fontId="6" fillId="2" borderId="0" xfId="49" applyFont="1" applyFill="1" applyAlignment="1">
      <alignment horizontal="center" vertical="center" wrapText="1"/>
    </xf>
    <xf numFmtId="0" fontId="6" fillId="2" borderId="17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view="pageBreakPreview" zoomScaleNormal="100" workbookViewId="0">
      <selection activeCell="M4" sqref="M4"/>
    </sheetView>
  </sheetViews>
  <sheetFormatPr defaultColWidth="9" defaultRowHeight="12"/>
  <cols>
    <col min="1" max="1" width="15.5047619047619" customWidth="1"/>
    <col min="2" max="2" width="0.828571428571429" customWidth="1"/>
    <col min="3" max="3" width="10.6666666666667" customWidth="1"/>
    <col min="4" max="4" width="19.5047619047619" customWidth="1"/>
    <col min="5" max="5" width="12.3333333333333" customWidth="1"/>
    <col min="6" max="6" width="3.82857142857143" customWidth="1"/>
    <col min="7" max="7" width="19.1714285714286" customWidth="1"/>
    <col min="8" max="8" width="7.66666666666667" customWidth="1"/>
    <col min="9" max="9" width="15.5047619047619" customWidth="1"/>
    <col min="10" max="10" width="8" customWidth="1"/>
  </cols>
  <sheetData>
    <row r="1" ht="62.25" customHeight="1" spans="1:10">
      <c r="A1" s="33" t="s">
        <v>0</v>
      </c>
      <c r="B1" s="40" t="s">
        <v>1</v>
      </c>
      <c r="C1" s="40"/>
      <c r="D1" s="40"/>
      <c r="E1" s="40"/>
      <c r="F1" s="40"/>
      <c r="G1" s="40"/>
      <c r="H1" s="40"/>
      <c r="I1" s="41" t="s">
        <v>2</v>
      </c>
      <c r="J1" s="42"/>
    </row>
    <row r="2" ht="61.5" customHeight="1" spans="1:10">
      <c r="A2" s="33"/>
      <c r="B2" s="43" t="s">
        <v>3</v>
      </c>
      <c r="C2" s="43"/>
      <c r="D2" s="43"/>
      <c r="E2" s="43"/>
      <c r="F2" s="43"/>
      <c r="G2" s="43"/>
      <c r="H2" s="43"/>
      <c r="I2" s="44"/>
      <c r="J2" s="2"/>
    </row>
    <row r="3" ht="58.5" customHeight="1" spans="1:10">
      <c r="A3" s="45" t="s">
        <v>3</v>
      </c>
      <c r="B3" s="45"/>
      <c r="C3" s="45" t="s">
        <v>4</v>
      </c>
      <c r="D3" s="46">
        <f>'表-04 单位工程招标控制价汇总表'!G25</f>
        <v>106621.9865</v>
      </c>
      <c r="E3" s="46"/>
      <c r="F3" s="46"/>
      <c r="G3" s="46"/>
      <c r="H3" s="46"/>
      <c r="I3" s="46"/>
      <c r="J3" s="46"/>
    </row>
    <row r="4" ht="50.25" customHeight="1" spans="1:10">
      <c r="A4" s="45"/>
      <c r="B4" s="45"/>
      <c r="C4" s="45" t="s">
        <v>5</v>
      </c>
      <c r="D4" s="47" t="s">
        <v>6</v>
      </c>
      <c r="E4" s="47"/>
      <c r="F4" s="47"/>
      <c r="G4" s="47"/>
      <c r="H4" s="47"/>
      <c r="I4" s="47"/>
      <c r="J4" s="47"/>
    </row>
    <row r="5" ht="28.5" customHeight="1" spans="1:10">
      <c r="A5" s="45" t="s">
        <v>7</v>
      </c>
      <c r="B5" s="45"/>
      <c r="C5" s="45"/>
      <c r="D5" s="48"/>
      <c r="E5" s="47" t="s">
        <v>8</v>
      </c>
      <c r="F5" s="47"/>
      <c r="G5" s="47"/>
      <c r="H5" s="47"/>
      <c r="I5" s="47"/>
      <c r="J5" s="47"/>
    </row>
    <row r="6" ht="28.5" customHeight="1" spans="1:10">
      <c r="A6" s="45" t="s">
        <v>5</v>
      </c>
      <c r="B6" s="45"/>
      <c r="C6" s="45"/>
      <c r="D6" s="45"/>
      <c r="E6" s="47" t="s">
        <v>9</v>
      </c>
      <c r="F6" s="47"/>
      <c r="G6" s="47"/>
      <c r="H6" s="47"/>
      <c r="I6" s="47"/>
      <c r="J6" s="47"/>
    </row>
    <row r="7" ht="78.75" customHeight="1" spans="1:10">
      <c r="A7" s="49" t="s">
        <v>10</v>
      </c>
      <c r="B7" s="49"/>
      <c r="C7" s="49"/>
      <c r="D7" s="50"/>
      <c r="E7" s="47"/>
      <c r="F7" s="51"/>
      <c r="G7" s="51" t="s">
        <v>11</v>
      </c>
      <c r="H7" s="47"/>
      <c r="I7" s="47"/>
      <c r="J7" s="47"/>
    </row>
    <row r="8" ht="27" customHeight="1" spans="1:10">
      <c r="A8" s="52"/>
      <c r="B8" s="52"/>
      <c r="C8" s="52"/>
      <c r="D8" s="53" t="s">
        <v>12</v>
      </c>
      <c r="E8" s="53"/>
      <c r="F8" s="54"/>
      <c r="G8" s="54"/>
      <c r="H8" s="55" t="s">
        <v>13</v>
      </c>
      <c r="I8" s="55"/>
      <c r="J8" s="55"/>
    </row>
    <row r="9" ht="18" customHeight="1" spans="1:10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ht="78.75" customHeight="1" spans="1:10">
      <c r="A10" s="49" t="s">
        <v>14</v>
      </c>
      <c r="B10" s="49"/>
      <c r="C10" s="49"/>
      <c r="D10" s="50"/>
      <c r="E10" s="50"/>
      <c r="F10" s="52"/>
      <c r="G10" s="52" t="s">
        <v>15</v>
      </c>
      <c r="H10" s="50"/>
      <c r="I10" s="50"/>
      <c r="J10" s="50"/>
    </row>
    <row r="11" ht="27" customHeight="1" spans="1:10">
      <c r="A11" s="52"/>
      <c r="B11" s="52"/>
      <c r="C11" s="52"/>
      <c r="D11" s="55" t="s">
        <v>16</v>
      </c>
      <c r="E11" s="53"/>
      <c r="F11" s="53"/>
      <c r="G11" s="53"/>
      <c r="H11" s="55" t="s">
        <v>16</v>
      </c>
      <c r="I11" s="55"/>
      <c r="J11" s="55"/>
    </row>
    <row r="12" ht="18" customHeight="1" spans="1:10">
      <c r="A12" s="52"/>
      <c r="B12" s="52"/>
      <c r="C12" s="52"/>
      <c r="D12" s="56"/>
      <c r="E12" s="56"/>
      <c r="F12" s="56"/>
      <c r="G12" s="52"/>
      <c r="H12" s="52"/>
      <c r="I12" s="52"/>
      <c r="J12" s="52"/>
    </row>
    <row r="13" ht="78" customHeight="1" spans="1:10">
      <c r="A13" s="49" t="s">
        <v>17</v>
      </c>
      <c r="B13" s="49"/>
      <c r="C13" s="49"/>
      <c r="D13" s="50"/>
      <c r="E13" s="50"/>
      <c r="F13" s="52"/>
      <c r="G13" s="52" t="s">
        <v>18</v>
      </c>
      <c r="H13" s="57"/>
      <c r="I13" s="57"/>
      <c r="J13" s="57"/>
    </row>
    <row r="14" ht="27" customHeight="1" spans="1:10">
      <c r="A14" s="52"/>
      <c r="B14" s="52"/>
      <c r="C14" s="52"/>
      <c r="D14" s="53" t="s">
        <v>19</v>
      </c>
      <c r="E14" s="53"/>
      <c r="F14" s="53"/>
      <c r="G14" s="53"/>
      <c r="H14" s="55" t="s">
        <v>20</v>
      </c>
      <c r="I14" s="55"/>
      <c r="J14" s="55"/>
    </row>
    <row r="15" ht="18" customHeight="1" spans="1:10">
      <c r="A15" s="52"/>
      <c r="B15" s="52"/>
      <c r="C15" s="52"/>
      <c r="D15" s="52"/>
      <c r="E15" s="52"/>
      <c r="F15" s="52"/>
      <c r="G15" s="52"/>
      <c r="H15" s="52"/>
      <c r="I15" s="52"/>
      <c r="J15" s="52"/>
    </row>
    <row r="16" ht="56.25" customHeight="1" spans="1:10">
      <c r="A16" s="52"/>
      <c r="B16" s="52"/>
      <c r="C16" s="52"/>
      <c r="D16" s="56" t="s">
        <v>21</v>
      </c>
      <c r="E16" s="56"/>
      <c r="F16" s="56"/>
      <c r="G16" s="56"/>
      <c r="H16" s="52"/>
      <c r="I16" s="52"/>
      <c r="J16" s="52"/>
    </row>
  </sheetData>
  <mergeCells count="37">
    <mergeCell ref="B1:H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view="pageBreakPreview" zoomScaleNormal="100" topLeftCell="A17" workbookViewId="0">
      <selection activeCell="H27" sqref="G$1:H$1048576"/>
    </sheetView>
  </sheetViews>
  <sheetFormatPr defaultColWidth="9" defaultRowHeight="12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14.8285714285714" customWidth="1"/>
    <col min="6" max="6" width="6.66666666666667" customWidth="1"/>
    <col min="7" max="7" width="8.66666666666667" style="1" customWidth="1"/>
    <col min="8" max="8" width="11.6666666666667" style="1" customWidth="1"/>
    <col min="9" max="9" width="19" customWidth="1"/>
  </cols>
  <sheetData>
    <row r="1" ht="24" customHeight="1" spans="1:9">
      <c r="A1" s="33"/>
      <c r="B1" s="33"/>
      <c r="C1" s="33"/>
      <c r="D1" s="33"/>
      <c r="E1" s="33"/>
      <c r="F1" s="33"/>
      <c r="G1" s="34"/>
      <c r="H1" s="35" t="s">
        <v>22</v>
      </c>
      <c r="I1" s="36"/>
    </row>
    <row r="2" ht="29.25" customHeight="1" spans="1:9">
      <c r="A2" s="4" t="s">
        <v>23</v>
      </c>
      <c r="B2" s="4"/>
      <c r="C2" s="4"/>
      <c r="D2" s="4"/>
      <c r="E2" s="4"/>
      <c r="F2" s="4"/>
      <c r="G2" s="5"/>
      <c r="H2" s="5"/>
      <c r="I2" s="4"/>
    </row>
    <row r="3" ht="25.5" customHeight="1" spans="1:9">
      <c r="A3" s="6" t="s">
        <v>24</v>
      </c>
      <c r="B3" s="6"/>
      <c r="C3" s="6"/>
      <c r="D3" s="6"/>
      <c r="E3" s="6"/>
      <c r="F3" s="6"/>
      <c r="G3" s="37"/>
      <c r="H3" s="3" t="s">
        <v>25</v>
      </c>
      <c r="I3" s="2"/>
    </row>
    <row r="4" ht="27.75" customHeight="1" spans="1:9">
      <c r="A4" s="7" t="s">
        <v>26</v>
      </c>
      <c r="B4" s="7"/>
      <c r="C4" s="8" t="s">
        <v>27</v>
      </c>
      <c r="D4" s="8"/>
      <c r="E4" s="8"/>
      <c r="F4" s="8"/>
      <c r="G4" s="9" t="s">
        <v>28</v>
      </c>
      <c r="H4" s="9"/>
      <c r="I4" s="11" t="s">
        <v>29</v>
      </c>
    </row>
    <row r="5" ht="27.75" customHeight="1" spans="1:9">
      <c r="A5" s="12" t="s">
        <v>30</v>
      </c>
      <c r="B5" s="12"/>
      <c r="C5" s="16" t="s">
        <v>31</v>
      </c>
      <c r="D5" s="16"/>
      <c r="E5" s="16"/>
      <c r="F5" s="16"/>
      <c r="G5" s="18">
        <f>'表-09 分部分项工程项目清单计价表'!N53</f>
        <v>106621.9865</v>
      </c>
      <c r="H5" s="18"/>
      <c r="I5" s="20"/>
    </row>
    <row r="6" ht="27.75" customHeight="1" spans="1:9">
      <c r="A6" s="12" t="s">
        <v>32</v>
      </c>
      <c r="B6" s="12"/>
      <c r="C6" s="16" t="s">
        <v>33</v>
      </c>
      <c r="D6" s="16"/>
      <c r="E6" s="16"/>
      <c r="F6" s="16"/>
      <c r="G6" s="18"/>
      <c r="H6" s="18"/>
      <c r="I6" s="20"/>
    </row>
    <row r="7" ht="27.75" customHeight="1" spans="1:9">
      <c r="A7" s="12" t="s">
        <v>34</v>
      </c>
      <c r="B7" s="12"/>
      <c r="C7" s="16" t="s">
        <v>35</v>
      </c>
      <c r="D7" s="16"/>
      <c r="E7" s="16"/>
      <c r="F7" s="16"/>
      <c r="G7" s="18"/>
      <c r="H7" s="18"/>
      <c r="I7" s="20"/>
    </row>
    <row r="8" ht="27.75" customHeight="1" spans="1:9">
      <c r="A8" s="12" t="s">
        <v>36</v>
      </c>
      <c r="B8" s="12"/>
      <c r="C8" s="16" t="s">
        <v>37</v>
      </c>
      <c r="D8" s="16"/>
      <c r="E8" s="16"/>
      <c r="F8" s="16"/>
      <c r="G8" s="18"/>
      <c r="H8" s="18"/>
      <c r="I8" s="20" t="s">
        <v>38</v>
      </c>
    </row>
    <row r="9" ht="27.75" customHeight="1" spans="1:9">
      <c r="A9" s="12"/>
      <c r="B9" s="12"/>
      <c r="C9" s="16"/>
      <c r="D9" s="16"/>
      <c r="E9" s="16"/>
      <c r="F9" s="16"/>
      <c r="G9" s="18"/>
      <c r="H9" s="18"/>
      <c r="I9" s="20"/>
    </row>
    <row r="10" ht="27.75" customHeight="1" spans="1:9">
      <c r="A10" s="12"/>
      <c r="B10" s="12"/>
      <c r="C10" s="16"/>
      <c r="D10" s="16"/>
      <c r="E10" s="16"/>
      <c r="F10" s="16"/>
      <c r="G10" s="18"/>
      <c r="H10" s="18"/>
      <c r="I10" s="20"/>
    </row>
    <row r="11" ht="27.75" customHeight="1" spans="1:9">
      <c r="A11" s="12"/>
      <c r="B11" s="12"/>
      <c r="C11" s="16"/>
      <c r="D11" s="16"/>
      <c r="E11" s="16"/>
      <c r="F11" s="16"/>
      <c r="G11" s="18"/>
      <c r="H11" s="18"/>
      <c r="I11" s="20"/>
    </row>
    <row r="12" ht="27.75" customHeight="1" spans="1:9">
      <c r="A12" s="12"/>
      <c r="B12" s="12"/>
      <c r="C12" s="16"/>
      <c r="D12" s="16"/>
      <c r="E12" s="16"/>
      <c r="F12" s="16"/>
      <c r="G12" s="18"/>
      <c r="H12" s="18"/>
      <c r="I12" s="20"/>
    </row>
    <row r="13" ht="27.75" customHeight="1" spans="1:9">
      <c r="A13" s="12"/>
      <c r="B13" s="12"/>
      <c r="C13" s="16"/>
      <c r="D13" s="16"/>
      <c r="E13" s="16"/>
      <c r="F13" s="16"/>
      <c r="G13" s="18"/>
      <c r="H13" s="18"/>
      <c r="I13" s="20"/>
    </row>
    <row r="14" ht="27.75" customHeight="1" spans="1:9">
      <c r="A14" s="12"/>
      <c r="B14" s="12"/>
      <c r="C14" s="16"/>
      <c r="D14" s="16"/>
      <c r="E14" s="16"/>
      <c r="F14" s="16"/>
      <c r="G14" s="18"/>
      <c r="H14" s="18"/>
      <c r="I14" s="20"/>
    </row>
    <row r="15" ht="27.75" customHeight="1" spans="1:9">
      <c r="A15" s="12"/>
      <c r="B15" s="12"/>
      <c r="C15" s="16"/>
      <c r="D15" s="16"/>
      <c r="E15" s="16"/>
      <c r="F15" s="16"/>
      <c r="G15" s="18"/>
      <c r="H15" s="18"/>
      <c r="I15" s="20"/>
    </row>
    <row r="16" ht="27.75" customHeight="1" spans="1:9">
      <c r="A16" s="12"/>
      <c r="B16" s="12"/>
      <c r="C16" s="16"/>
      <c r="D16" s="16"/>
      <c r="E16" s="16"/>
      <c r="F16" s="16"/>
      <c r="G16" s="18"/>
      <c r="H16" s="18"/>
      <c r="I16" s="20"/>
    </row>
    <row r="17" ht="27.75" customHeight="1" spans="1:9">
      <c r="A17" s="12"/>
      <c r="B17" s="12"/>
      <c r="C17" s="16"/>
      <c r="D17" s="16"/>
      <c r="E17" s="16"/>
      <c r="F17" s="16"/>
      <c r="G17" s="18"/>
      <c r="H17" s="18"/>
      <c r="I17" s="20"/>
    </row>
    <row r="18" ht="27.75" customHeight="1" spans="1:9">
      <c r="A18" s="12"/>
      <c r="B18" s="12"/>
      <c r="C18" s="16"/>
      <c r="D18" s="16"/>
      <c r="E18" s="16"/>
      <c r="F18" s="16"/>
      <c r="G18" s="18"/>
      <c r="H18" s="18"/>
      <c r="I18" s="20"/>
    </row>
    <row r="19" ht="27.75" customHeight="1" spans="1:9">
      <c r="A19" s="12"/>
      <c r="B19" s="12"/>
      <c r="C19" s="16"/>
      <c r="D19" s="16"/>
      <c r="E19" s="16"/>
      <c r="F19" s="16"/>
      <c r="G19" s="18"/>
      <c r="H19" s="18"/>
      <c r="I19" s="20"/>
    </row>
    <row r="20" ht="27.75" customHeight="1" spans="1:9">
      <c r="A20" s="12"/>
      <c r="B20" s="12"/>
      <c r="C20" s="16"/>
      <c r="D20" s="16"/>
      <c r="E20" s="16"/>
      <c r="F20" s="16"/>
      <c r="G20" s="18"/>
      <c r="H20" s="18"/>
      <c r="I20" s="20"/>
    </row>
    <row r="21" ht="27.75" customHeight="1" spans="1:9">
      <c r="A21" s="12"/>
      <c r="B21" s="12"/>
      <c r="C21" s="16"/>
      <c r="D21" s="16"/>
      <c r="E21" s="16"/>
      <c r="F21" s="16"/>
      <c r="G21" s="18"/>
      <c r="H21" s="18"/>
      <c r="I21" s="20"/>
    </row>
    <row r="22" ht="27.75" customHeight="1" spans="1:9">
      <c r="A22" s="12"/>
      <c r="B22" s="12"/>
      <c r="C22" s="16"/>
      <c r="D22" s="16"/>
      <c r="E22" s="16"/>
      <c r="F22" s="16"/>
      <c r="G22" s="18"/>
      <c r="H22" s="18"/>
      <c r="I22" s="20"/>
    </row>
    <row r="23" ht="27.75" customHeight="1" spans="1:9">
      <c r="A23" s="12"/>
      <c r="B23" s="12"/>
      <c r="C23" s="16"/>
      <c r="D23" s="16"/>
      <c r="E23" s="16"/>
      <c r="F23" s="16"/>
      <c r="G23" s="18"/>
      <c r="H23" s="18"/>
      <c r="I23" s="20"/>
    </row>
    <row r="24" ht="27.75" customHeight="1" spans="1:9">
      <c r="A24" s="12"/>
      <c r="B24" s="12"/>
      <c r="C24" s="16"/>
      <c r="D24" s="16"/>
      <c r="E24" s="16"/>
      <c r="F24" s="16"/>
      <c r="G24" s="18"/>
      <c r="H24" s="18"/>
      <c r="I24" s="20"/>
    </row>
    <row r="25" ht="27.75" customHeight="1" spans="1:9">
      <c r="A25" s="21" t="s">
        <v>39</v>
      </c>
      <c r="B25" s="21"/>
      <c r="C25" s="22"/>
      <c r="D25" s="22"/>
      <c r="E25" s="22"/>
      <c r="F25" s="22"/>
      <c r="G25" s="24">
        <f>G5</f>
        <v>106621.9865</v>
      </c>
      <c r="H25" s="24"/>
      <c r="I25" s="26"/>
    </row>
    <row r="26" ht="25.5" customHeight="1" spans="1:9">
      <c r="A26" s="38" t="s">
        <v>40</v>
      </c>
      <c r="B26" s="38"/>
      <c r="C26" s="38"/>
      <c r="D26" s="38"/>
      <c r="E26" s="38"/>
      <c r="F26" s="38"/>
      <c r="G26" s="39"/>
      <c r="H26" s="39"/>
      <c r="I26" s="38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showGridLines="0" view="pageBreakPreview" zoomScaleNormal="100" topLeftCell="A48" workbookViewId="0">
      <selection activeCell="R6" sqref="R6"/>
    </sheetView>
  </sheetViews>
  <sheetFormatPr defaultColWidth="9" defaultRowHeight="12"/>
  <cols>
    <col min="1" max="1" width="9.17142857142857" customWidth="1"/>
    <col min="2" max="2" width="10.5047619047619" customWidth="1"/>
    <col min="3" max="3" width="9.82857142857143" customWidth="1"/>
    <col min="4" max="4" width="16.5047619047619" customWidth="1"/>
    <col min="5" max="5" width="6.17142857142857" customWidth="1"/>
    <col min="6" max="6" width="17.6666666666667" customWidth="1"/>
    <col min="7" max="7" width="18.3333333333333" customWidth="1"/>
    <col min="8" max="8" width="9.17142857142857" customWidth="1"/>
    <col min="9" max="9" width="2.5047619047619" customWidth="1"/>
    <col min="10" max="10" width="11.5047619047619" customWidth="1"/>
    <col min="11" max="11" width="17.6666666666667" hidden="1" customWidth="1"/>
    <col min="12" max="12" width="17.6666666666667" style="1" customWidth="1"/>
    <col min="13" max="13" width="17.6666666666667" style="1" hidden="1" customWidth="1"/>
    <col min="14" max="14" width="17.6666666666667" style="1" customWidth="1"/>
    <col min="15" max="15" width="21.1714285714286" customWidth="1"/>
    <col min="16" max="16" width="0.171428571428571" customWidth="1"/>
    <col min="17" max="17" width="9.57142857142857"/>
  </cols>
  <sheetData>
    <row r="1" ht="24" customHeight="1" spans="1:16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2"/>
      <c r="P1" s="2"/>
    </row>
    <row r="2" ht="29.25" customHeight="1" spans="1:16">
      <c r="A2" s="4" t="s">
        <v>42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4"/>
      <c r="P2" s="4"/>
    </row>
    <row r="3" ht="18.75" customHeight="1" spans="1:16">
      <c r="A3" s="6" t="s">
        <v>24</v>
      </c>
      <c r="B3" s="6"/>
      <c r="C3" s="6"/>
      <c r="D3" s="6"/>
      <c r="E3" s="6"/>
      <c r="F3" s="6"/>
      <c r="G3" s="6"/>
      <c r="H3" s="6"/>
      <c r="I3" s="6"/>
      <c r="J3" s="2" t="s">
        <v>43</v>
      </c>
      <c r="K3" s="2"/>
      <c r="L3" s="3"/>
      <c r="M3" s="3"/>
      <c r="N3" s="3"/>
      <c r="O3" s="2"/>
      <c r="P3" s="2"/>
    </row>
    <row r="4" ht="14.25" customHeight="1" spans="1:16">
      <c r="A4" s="7" t="s">
        <v>26</v>
      </c>
      <c r="B4" s="8" t="s">
        <v>44</v>
      </c>
      <c r="C4" s="8"/>
      <c r="D4" s="8" t="s">
        <v>45</v>
      </c>
      <c r="E4" s="8"/>
      <c r="F4" s="8" t="s">
        <v>46</v>
      </c>
      <c r="G4" s="8"/>
      <c r="H4" s="8" t="s">
        <v>47</v>
      </c>
      <c r="I4" s="8" t="s">
        <v>48</v>
      </c>
      <c r="J4" s="8"/>
      <c r="K4" s="8" t="s">
        <v>49</v>
      </c>
      <c r="L4" s="9"/>
      <c r="M4" s="9"/>
      <c r="N4" s="10"/>
      <c r="O4" s="11"/>
    </row>
    <row r="5" ht="17.25" customHeight="1" spans="1:16">
      <c r="A5" s="12"/>
      <c r="B5" s="13"/>
      <c r="C5" s="13"/>
      <c r="D5" s="13"/>
      <c r="E5" s="13"/>
      <c r="F5" s="13"/>
      <c r="G5" s="13"/>
      <c r="H5" s="13"/>
      <c r="I5" s="13"/>
      <c r="J5" s="13"/>
      <c r="K5" s="13" t="s">
        <v>50</v>
      </c>
      <c r="L5" s="14" t="s">
        <v>50</v>
      </c>
      <c r="M5" s="14" t="s">
        <v>51</v>
      </c>
      <c r="N5" s="14" t="s">
        <v>51</v>
      </c>
      <c r="O5" s="15" t="s">
        <v>52</v>
      </c>
    </row>
    <row r="6" ht="216.75" customHeight="1" spans="1:16">
      <c r="A6" s="12">
        <v>1</v>
      </c>
      <c r="B6" s="13" t="s">
        <v>53</v>
      </c>
      <c r="C6" s="13"/>
      <c r="D6" s="16" t="s">
        <v>54</v>
      </c>
      <c r="E6" s="16"/>
      <c r="F6" s="16" t="s">
        <v>55</v>
      </c>
      <c r="G6" s="16"/>
      <c r="H6" s="13" t="s">
        <v>56</v>
      </c>
      <c r="I6" s="17">
        <v>53127.76</v>
      </c>
      <c r="J6" s="17"/>
      <c r="K6" s="17">
        <v>1.52</v>
      </c>
      <c r="L6" s="18">
        <f>K6*0.95</f>
        <v>1.444</v>
      </c>
      <c r="M6" s="18">
        <v>80754.2</v>
      </c>
      <c r="N6" s="19">
        <f>M6*0.95</f>
        <v>76716.49</v>
      </c>
      <c r="O6" s="20"/>
    </row>
    <row r="7" ht="160.5" customHeight="1" spans="1:16">
      <c r="A7" s="12">
        <v>2</v>
      </c>
      <c r="B7" s="13" t="s">
        <v>57</v>
      </c>
      <c r="C7" s="13"/>
      <c r="D7" s="16" t="s">
        <v>58</v>
      </c>
      <c r="E7" s="16"/>
      <c r="F7" s="16" t="s">
        <v>59</v>
      </c>
      <c r="G7" s="16"/>
      <c r="H7" s="13" t="s">
        <v>60</v>
      </c>
      <c r="I7" s="17">
        <v>40</v>
      </c>
      <c r="J7" s="17"/>
      <c r="K7" s="17">
        <v>101.98</v>
      </c>
      <c r="L7" s="18">
        <f>K7*0.95</f>
        <v>96.881</v>
      </c>
      <c r="M7" s="18">
        <v>4079.2</v>
      </c>
      <c r="N7" s="19">
        <f>M7*0.95</f>
        <v>3875.24</v>
      </c>
      <c r="O7" s="20"/>
    </row>
    <row r="8" ht="14.25" customHeight="1" spans="1:16">
      <c r="A8" s="21" t="s">
        <v>61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4">
        <v>84833.4</v>
      </c>
      <c r="N8" s="25">
        <f>N6+N7</f>
        <v>80591.73</v>
      </c>
      <c r="O8" s="26"/>
    </row>
    <row r="9" ht="24" customHeight="1" spans="1:16">
      <c r="A9" s="2" t="s">
        <v>41</v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2"/>
      <c r="P9" s="2"/>
    </row>
    <row r="10" ht="29.25" customHeight="1" spans="1:16">
      <c r="A10" s="4" t="s">
        <v>42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  <c r="M10" s="5"/>
      <c r="N10" s="5"/>
      <c r="O10" s="4"/>
      <c r="P10" s="4"/>
    </row>
    <row r="11" ht="18.75" customHeight="1" spans="1:16">
      <c r="A11" s="6" t="s">
        <v>24</v>
      </c>
      <c r="B11" s="6"/>
      <c r="C11" s="6"/>
      <c r="D11" s="6"/>
      <c r="E11" s="6"/>
      <c r="F11" s="6"/>
      <c r="G11" s="6"/>
      <c r="H11" s="6"/>
      <c r="I11" s="6"/>
      <c r="J11" s="2" t="s">
        <v>62</v>
      </c>
      <c r="K11" s="2"/>
      <c r="L11" s="3"/>
      <c r="M11" s="3"/>
      <c r="N11" s="3"/>
      <c r="O11" s="2"/>
      <c r="P11" s="2"/>
    </row>
    <row r="12" ht="14.25" customHeight="1" spans="1:16">
      <c r="A12" s="7" t="s">
        <v>26</v>
      </c>
      <c r="B12" s="8" t="s">
        <v>44</v>
      </c>
      <c r="C12" s="8"/>
      <c r="D12" s="8" t="s">
        <v>45</v>
      </c>
      <c r="E12" s="8"/>
      <c r="F12" s="8" t="s">
        <v>46</v>
      </c>
      <c r="G12" s="8"/>
      <c r="H12" s="8" t="s">
        <v>47</v>
      </c>
      <c r="I12" s="8" t="s">
        <v>48</v>
      </c>
      <c r="J12" s="8"/>
      <c r="K12" s="8" t="s">
        <v>49</v>
      </c>
      <c r="L12" s="9"/>
      <c r="M12" s="9"/>
      <c r="N12" s="10"/>
      <c r="O12" s="11"/>
    </row>
    <row r="13" ht="17.25" customHeight="1" spans="1:16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 t="s">
        <v>50</v>
      </c>
      <c r="L13" s="14" t="s">
        <v>50</v>
      </c>
      <c r="M13" s="14" t="s">
        <v>51</v>
      </c>
      <c r="N13" s="14" t="s">
        <v>51</v>
      </c>
      <c r="O13" s="15" t="s">
        <v>52</v>
      </c>
    </row>
    <row r="14" ht="171.75" customHeight="1" spans="1:16">
      <c r="A14" s="12">
        <v>3</v>
      </c>
      <c r="B14" s="13" t="s">
        <v>63</v>
      </c>
      <c r="C14" s="13"/>
      <c r="D14" s="16" t="s">
        <v>64</v>
      </c>
      <c r="E14" s="16"/>
      <c r="F14" s="16" t="s">
        <v>65</v>
      </c>
      <c r="G14" s="16"/>
      <c r="H14" s="13" t="s">
        <v>66</v>
      </c>
      <c r="I14" s="17">
        <v>0.36</v>
      </c>
      <c r="J14" s="17"/>
      <c r="K14" s="17">
        <v>122.6</v>
      </c>
      <c r="L14" s="18">
        <f>K14*0.95</f>
        <v>116.47</v>
      </c>
      <c r="M14" s="18">
        <v>44.14</v>
      </c>
      <c r="N14" s="19">
        <f>M14*0.95</f>
        <v>41.933</v>
      </c>
      <c r="O14" s="20"/>
    </row>
    <row r="15" ht="126.75" customHeight="1" spans="1:16">
      <c r="A15" s="12">
        <v>4</v>
      </c>
      <c r="B15" s="13" t="s">
        <v>67</v>
      </c>
      <c r="C15" s="13"/>
      <c r="D15" s="16" t="s">
        <v>68</v>
      </c>
      <c r="E15" s="16"/>
      <c r="F15" s="16" t="s">
        <v>69</v>
      </c>
      <c r="G15" s="16"/>
      <c r="H15" s="13" t="s">
        <v>70</v>
      </c>
      <c r="I15" s="17">
        <v>1</v>
      </c>
      <c r="J15" s="17"/>
      <c r="K15" s="17">
        <v>668.17</v>
      </c>
      <c r="L15" s="18">
        <f>K15*0.95</f>
        <v>634.7615</v>
      </c>
      <c r="M15" s="18">
        <v>668.17</v>
      </c>
      <c r="N15" s="19">
        <f>M15*0.95</f>
        <v>634.7615</v>
      </c>
      <c r="O15" s="20"/>
    </row>
    <row r="16" ht="14.25" customHeight="1" spans="1:16">
      <c r="A16" s="21" t="s">
        <v>61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4">
        <v>712.31</v>
      </c>
      <c r="N16" s="25">
        <f>+N14+N15</f>
        <v>676.6945</v>
      </c>
      <c r="O16" s="26"/>
    </row>
    <row r="17" ht="24" customHeight="1" spans="1:16">
      <c r="A17" s="2" t="s">
        <v>41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3"/>
      <c r="N17" s="3"/>
      <c r="O17" s="2"/>
      <c r="P17" s="2"/>
    </row>
    <row r="18" ht="29.25" customHeight="1" spans="1:16">
      <c r="A18" s="4" t="s">
        <v>42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4"/>
      <c r="P18" s="4"/>
    </row>
    <row r="19" ht="18.75" customHeight="1" spans="1:16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2" t="s">
        <v>71</v>
      </c>
      <c r="K19" s="2"/>
      <c r="L19" s="3"/>
      <c r="M19" s="3"/>
      <c r="N19" s="3"/>
      <c r="O19" s="2"/>
      <c r="P19" s="2"/>
    </row>
    <row r="20" ht="14.25" customHeight="1" spans="1:16">
      <c r="A20" s="7" t="s">
        <v>26</v>
      </c>
      <c r="B20" s="8" t="s">
        <v>44</v>
      </c>
      <c r="C20" s="8"/>
      <c r="D20" s="8" t="s">
        <v>45</v>
      </c>
      <c r="E20" s="8"/>
      <c r="F20" s="8" t="s">
        <v>46</v>
      </c>
      <c r="G20" s="8"/>
      <c r="H20" s="8" t="s">
        <v>47</v>
      </c>
      <c r="I20" s="8" t="s">
        <v>48</v>
      </c>
      <c r="J20" s="8"/>
      <c r="K20" s="8" t="s">
        <v>49</v>
      </c>
      <c r="L20" s="9"/>
      <c r="M20" s="9"/>
      <c r="N20" s="10"/>
      <c r="O20" s="11"/>
    </row>
    <row r="21" ht="17.25" customHeight="1" spans="1:16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 t="s">
        <v>50</v>
      </c>
      <c r="L21" s="14" t="s">
        <v>50</v>
      </c>
      <c r="M21" s="14" t="s">
        <v>51</v>
      </c>
      <c r="N21" s="14" t="s">
        <v>51</v>
      </c>
      <c r="O21" s="15" t="s">
        <v>52</v>
      </c>
    </row>
    <row r="22" ht="171.75" customHeight="1" spans="1:16">
      <c r="A22" s="12">
        <v>5</v>
      </c>
      <c r="B22" s="13" t="s">
        <v>72</v>
      </c>
      <c r="C22" s="13"/>
      <c r="D22" s="16" t="s">
        <v>73</v>
      </c>
      <c r="E22" s="16"/>
      <c r="F22" s="16" t="s">
        <v>74</v>
      </c>
      <c r="G22" s="16"/>
      <c r="H22" s="13" t="s">
        <v>75</v>
      </c>
      <c r="I22" s="17">
        <v>8</v>
      </c>
      <c r="J22" s="17"/>
      <c r="K22" s="17">
        <v>572.32</v>
      </c>
      <c r="L22" s="18">
        <f t="shared" ref="L22:L24" si="0">K22*0.95</f>
        <v>543.704</v>
      </c>
      <c r="M22" s="18">
        <v>4578.56</v>
      </c>
      <c r="N22" s="19">
        <f t="shared" ref="N22:N24" si="1">M22*0.95</f>
        <v>4349.632</v>
      </c>
      <c r="O22" s="20"/>
    </row>
    <row r="23" ht="81.75" customHeight="1" spans="1:16">
      <c r="A23" s="12">
        <v>6</v>
      </c>
      <c r="B23" s="13" t="s">
        <v>76</v>
      </c>
      <c r="C23" s="13"/>
      <c r="D23" s="16" t="s">
        <v>77</v>
      </c>
      <c r="E23" s="16"/>
      <c r="F23" s="16" t="s">
        <v>78</v>
      </c>
      <c r="G23" s="16"/>
      <c r="H23" s="13" t="s">
        <v>79</v>
      </c>
      <c r="I23" s="17">
        <v>20</v>
      </c>
      <c r="J23" s="17"/>
      <c r="K23" s="17">
        <v>49.46</v>
      </c>
      <c r="L23" s="18">
        <f t="shared" si="0"/>
        <v>46.987</v>
      </c>
      <c r="M23" s="18">
        <v>989.2</v>
      </c>
      <c r="N23" s="19">
        <f t="shared" si="1"/>
        <v>939.74</v>
      </c>
      <c r="O23" s="20"/>
    </row>
    <row r="24" ht="81.75" customHeight="1" spans="1:16">
      <c r="A24" s="12">
        <v>7</v>
      </c>
      <c r="B24" s="13" t="s">
        <v>80</v>
      </c>
      <c r="C24" s="13"/>
      <c r="D24" s="16" t="s">
        <v>81</v>
      </c>
      <c r="E24" s="16"/>
      <c r="F24" s="16" t="s">
        <v>78</v>
      </c>
      <c r="G24" s="16"/>
      <c r="H24" s="13" t="s">
        <v>82</v>
      </c>
      <c r="I24" s="17">
        <v>20</v>
      </c>
      <c r="J24" s="17"/>
      <c r="K24" s="17">
        <v>65.94</v>
      </c>
      <c r="L24" s="18">
        <f t="shared" si="0"/>
        <v>62.643</v>
      </c>
      <c r="M24" s="18">
        <v>1318.8</v>
      </c>
      <c r="N24" s="19">
        <f t="shared" si="1"/>
        <v>1252.86</v>
      </c>
      <c r="O24" s="20"/>
    </row>
    <row r="25" ht="14.25" customHeight="1" spans="1:16">
      <c r="A25" s="21" t="s">
        <v>61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4">
        <v>6886.56</v>
      </c>
      <c r="N25" s="25">
        <f>+N22+N23+N24</f>
        <v>6542.232</v>
      </c>
      <c r="O25" s="26"/>
    </row>
    <row r="26" ht="24" customHeight="1" spans="1:16">
      <c r="A26" s="2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</row>
    <row r="27" ht="29.25" customHeight="1" spans="1:16">
      <c r="A27" s="4" t="s">
        <v>42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4"/>
      <c r="P27" s="4"/>
    </row>
    <row r="28" ht="18.75" customHeight="1" spans="1:16">
      <c r="A28" s="6" t="s">
        <v>24</v>
      </c>
      <c r="B28" s="6"/>
      <c r="C28" s="6"/>
      <c r="D28" s="6"/>
      <c r="E28" s="6"/>
      <c r="F28" s="6"/>
      <c r="G28" s="6"/>
      <c r="H28" s="6"/>
      <c r="I28" s="6"/>
      <c r="J28" s="2" t="s">
        <v>83</v>
      </c>
      <c r="K28" s="2"/>
      <c r="L28" s="3"/>
      <c r="M28" s="3"/>
      <c r="N28" s="3"/>
      <c r="O28" s="2"/>
      <c r="P28" s="2"/>
    </row>
    <row r="29" ht="14.25" customHeight="1" spans="1:16">
      <c r="A29" s="7" t="s">
        <v>26</v>
      </c>
      <c r="B29" s="8" t="s">
        <v>44</v>
      </c>
      <c r="C29" s="8"/>
      <c r="D29" s="8" t="s">
        <v>45</v>
      </c>
      <c r="E29" s="8"/>
      <c r="F29" s="8" t="s">
        <v>46</v>
      </c>
      <c r="G29" s="8"/>
      <c r="H29" s="8" t="s">
        <v>47</v>
      </c>
      <c r="I29" s="8" t="s">
        <v>48</v>
      </c>
      <c r="J29" s="8"/>
      <c r="K29" s="8" t="s">
        <v>49</v>
      </c>
      <c r="L29" s="9"/>
      <c r="M29" s="9"/>
      <c r="N29" s="10"/>
      <c r="O29" s="11"/>
    </row>
    <row r="30" ht="17.25" customHeight="1" spans="1:16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 t="s">
        <v>50</v>
      </c>
      <c r="L30" s="14" t="s">
        <v>50</v>
      </c>
      <c r="M30" s="14" t="s">
        <v>51</v>
      </c>
      <c r="N30" s="14" t="s">
        <v>51</v>
      </c>
      <c r="O30" s="15" t="s">
        <v>52</v>
      </c>
    </row>
    <row r="31" ht="81.75" customHeight="1" spans="1:16">
      <c r="A31" s="12">
        <v>8</v>
      </c>
      <c r="B31" s="13" t="s">
        <v>84</v>
      </c>
      <c r="C31" s="13"/>
      <c r="D31" s="16" t="s">
        <v>85</v>
      </c>
      <c r="E31" s="16"/>
      <c r="F31" s="16" t="s">
        <v>78</v>
      </c>
      <c r="G31" s="16"/>
      <c r="H31" s="13" t="s">
        <v>82</v>
      </c>
      <c r="I31" s="17">
        <v>20</v>
      </c>
      <c r="J31" s="17"/>
      <c r="K31" s="17">
        <v>27.48</v>
      </c>
      <c r="L31" s="18">
        <f>K31*0.95</f>
        <v>26.106</v>
      </c>
      <c r="M31" s="18">
        <v>549.6</v>
      </c>
      <c r="N31" s="19">
        <f>M31*0.95</f>
        <v>522.12</v>
      </c>
      <c r="O31" s="20"/>
    </row>
    <row r="32" ht="149.25" customHeight="1" spans="1:16">
      <c r="A32" s="12">
        <v>9</v>
      </c>
      <c r="B32" s="13" t="s">
        <v>86</v>
      </c>
      <c r="C32" s="13"/>
      <c r="D32" s="16" t="s">
        <v>87</v>
      </c>
      <c r="E32" s="16"/>
      <c r="F32" s="16" t="s">
        <v>88</v>
      </c>
      <c r="G32" s="16"/>
      <c r="H32" s="13" t="s">
        <v>89</v>
      </c>
      <c r="I32" s="17">
        <v>1</v>
      </c>
      <c r="J32" s="17"/>
      <c r="K32" s="17">
        <v>2000</v>
      </c>
      <c r="L32" s="18">
        <f>K32*0.95</f>
        <v>1900</v>
      </c>
      <c r="M32" s="18">
        <v>2000</v>
      </c>
      <c r="N32" s="19">
        <f>M32*0.95</f>
        <v>1900</v>
      </c>
      <c r="O32" s="20"/>
    </row>
    <row r="33" ht="14.25" customHeight="1" spans="1:16">
      <c r="A33" s="21" t="s">
        <v>61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  <c r="M33" s="24">
        <v>2549.6</v>
      </c>
      <c r="N33" s="25">
        <f>+N31+N32</f>
        <v>2422.12</v>
      </c>
      <c r="O33" s="26"/>
    </row>
    <row r="34" ht="24" customHeight="1" spans="1:16">
      <c r="A34" s="2" t="s">
        <v>41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</row>
    <row r="35" ht="29.25" customHeight="1" spans="1:16">
      <c r="A35" s="4" t="s">
        <v>42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4"/>
      <c r="P35" s="4"/>
    </row>
    <row r="36" ht="18.75" customHeight="1" spans="1:16">
      <c r="A36" s="6" t="s">
        <v>24</v>
      </c>
      <c r="B36" s="6"/>
      <c r="C36" s="6"/>
      <c r="D36" s="6"/>
      <c r="E36" s="6"/>
      <c r="F36" s="6"/>
      <c r="G36" s="6"/>
      <c r="H36" s="6"/>
      <c r="I36" s="6"/>
      <c r="J36" s="2" t="s">
        <v>90</v>
      </c>
      <c r="K36" s="2"/>
      <c r="L36" s="3"/>
      <c r="M36" s="3"/>
      <c r="N36" s="3"/>
      <c r="O36" s="2"/>
      <c r="P36" s="2"/>
    </row>
    <row r="37" ht="14.25" customHeight="1" spans="1:16">
      <c r="A37" s="7" t="s">
        <v>26</v>
      </c>
      <c r="B37" s="8" t="s">
        <v>44</v>
      </c>
      <c r="C37" s="8"/>
      <c r="D37" s="8" t="s">
        <v>45</v>
      </c>
      <c r="E37" s="8"/>
      <c r="F37" s="8" t="s">
        <v>46</v>
      </c>
      <c r="G37" s="8"/>
      <c r="H37" s="8" t="s">
        <v>47</v>
      </c>
      <c r="I37" s="8" t="s">
        <v>48</v>
      </c>
      <c r="J37" s="8"/>
      <c r="K37" s="8" t="s">
        <v>49</v>
      </c>
      <c r="L37" s="9"/>
      <c r="M37" s="9"/>
      <c r="N37" s="10"/>
      <c r="O37" s="11"/>
    </row>
    <row r="38" ht="17.25" customHeight="1" spans="1:16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 t="s">
        <v>50</v>
      </c>
      <c r="L38" s="14" t="s">
        <v>50</v>
      </c>
      <c r="M38" s="14" t="s">
        <v>51</v>
      </c>
      <c r="N38" s="14" t="s">
        <v>51</v>
      </c>
      <c r="O38" s="15" t="s">
        <v>52</v>
      </c>
    </row>
    <row r="39" ht="261.75" customHeight="1" spans="1:16">
      <c r="A39" s="12">
        <v>10</v>
      </c>
      <c r="B39" s="13" t="s">
        <v>91</v>
      </c>
      <c r="C39" s="13"/>
      <c r="D39" s="16" t="s">
        <v>92</v>
      </c>
      <c r="E39" s="16"/>
      <c r="F39" s="16" t="s">
        <v>93</v>
      </c>
      <c r="G39" s="16"/>
      <c r="H39" s="13" t="s">
        <v>60</v>
      </c>
      <c r="I39" s="17">
        <v>70</v>
      </c>
      <c r="J39" s="17"/>
      <c r="K39" s="17">
        <v>195.06</v>
      </c>
      <c r="L39" s="18">
        <f>K39*0.95</f>
        <v>185.307</v>
      </c>
      <c r="M39" s="18">
        <v>13654.2</v>
      </c>
      <c r="N39" s="19">
        <f>M39*0.95</f>
        <v>12971.49</v>
      </c>
      <c r="O39" s="20"/>
    </row>
    <row r="40" ht="14.25" customHeight="1" spans="1:16">
      <c r="A40" s="21" t="s">
        <v>61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4">
        <v>13654.2</v>
      </c>
      <c r="N40" s="25">
        <f>+N39</f>
        <v>12971.49</v>
      </c>
      <c r="O40" s="26"/>
    </row>
    <row r="41" ht="24" customHeight="1" spans="1:16">
      <c r="A41" s="2" t="s">
        <v>41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2"/>
      <c r="P41" s="2"/>
    </row>
    <row r="42" ht="29.25" customHeight="1" spans="1:16">
      <c r="A42" s="4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4"/>
      <c r="P42" s="4"/>
    </row>
    <row r="43" ht="18.75" customHeight="1" spans="1:16">
      <c r="A43" s="6" t="s">
        <v>24</v>
      </c>
      <c r="B43" s="6"/>
      <c r="C43" s="6"/>
      <c r="D43" s="6"/>
      <c r="E43" s="6"/>
      <c r="F43" s="6"/>
      <c r="G43" s="6"/>
      <c r="H43" s="6"/>
      <c r="I43" s="6"/>
      <c r="J43" s="2" t="s">
        <v>94</v>
      </c>
      <c r="K43" s="2"/>
      <c r="L43" s="3"/>
      <c r="M43" s="3"/>
      <c r="N43" s="3"/>
      <c r="O43" s="2"/>
      <c r="P43" s="2"/>
    </row>
    <row r="44" ht="14.25" customHeight="1" spans="1:16">
      <c r="A44" s="7" t="s">
        <v>26</v>
      </c>
      <c r="B44" s="8" t="s">
        <v>44</v>
      </c>
      <c r="C44" s="8"/>
      <c r="D44" s="8" t="s">
        <v>45</v>
      </c>
      <c r="E44" s="8"/>
      <c r="F44" s="8" t="s">
        <v>46</v>
      </c>
      <c r="G44" s="8"/>
      <c r="H44" s="8" t="s">
        <v>47</v>
      </c>
      <c r="I44" s="8" t="s">
        <v>48</v>
      </c>
      <c r="J44" s="8"/>
      <c r="K44" s="8" t="s">
        <v>49</v>
      </c>
      <c r="L44" s="9"/>
      <c r="M44" s="9"/>
      <c r="N44" s="10"/>
      <c r="O44" s="11"/>
    </row>
    <row r="45" ht="17.25" customHeight="1" spans="1:16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 t="s">
        <v>50</v>
      </c>
      <c r="L45" s="14" t="s">
        <v>50</v>
      </c>
      <c r="M45" s="14" t="s">
        <v>51</v>
      </c>
      <c r="N45" s="14" t="s">
        <v>51</v>
      </c>
      <c r="O45" s="15" t="s">
        <v>52</v>
      </c>
    </row>
    <row r="46" ht="171.75" customHeight="1" spans="1:16">
      <c r="A46" s="12">
        <v>11</v>
      </c>
      <c r="B46" s="13" t="s">
        <v>95</v>
      </c>
      <c r="C46" s="13"/>
      <c r="D46" s="16" t="s">
        <v>96</v>
      </c>
      <c r="E46" s="16"/>
      <c r="F46" s="16" t="s">
        <v>97</v>
      </c>
      <c r="G46" s="16"/>
      <c r="H46" s="13" t="s">
        <v>56</v>
      </c>
      <c r="I46" s="17">
        <v>60</v>
      </c>
      <c r="J46" s="17"/>
      <c r="K46" s="17">
        <v>39.96</v>
      </c>
      <c r="L46" s="18">
        <f t="shared" ref="L46:L48" si="2">K46*0.95</f>
        <v>37.962</v>
      </c>
      <c r="M46" s="18">
        <v>2397.6</v>
      </c>
      <c r="N46" s="19">
        <f t="shared" ref="N46:N48" si="3">M46*0.95</f>
        <v>2277.72</v>
      </c>
      <c r="O46" s="20"/>
    </row>
    <row r="47" ht="104.25" customHeight="1" spans="1:16">
      <c r="A47" s="12">
        <v>12</v>
      </c>
      <c r="B47" s="13" t="s">
        <v>98</v>
      </c>
      <c r="C47" s="13"/>
      <c r="D47" s="16" t="s">
        <v>99</v>
      </c>
      <c r="E47" s="16"/>
      <c r="F47" s="16" t="s">
        <v>100</v>
      </c>
      <c r="G47" s="16"/>
      <c r="H47" s="13" t="s">
        <v>75</v>
      </c>
      <c r="I47" s="17">
        <v>3</v>
      </c>
      <c r="J47" s="17"/>
      <c r="K47" s="17">
        <v>120</v>
      </c>
      <c r="L47" s="18">
        <f t="shared" si="2"/>
        <v>114</v>
      </c>
      <c r="M47" s="18">
        <v>360</v>
      </c>
      <c r="N47" s="19">
        <f t="shared" si="3"/>
        <v>342</v>
      </c>
      <c r="O47" s="20"/>
    </row>
    <row r="48" ht="104.25" customHeight="1" spans="1:16">
      <c r="A48" s="12">
        <v>13</v>
      </c>
      <c r="B48" s="13" t="s">
        <v>101</v>
      </c>
      <c r="C48" s="13"/>
      <c r="D48" s="16" t="s">
        <v>102</v>
      </c>
      <c r="E48" s="16"/>
      <c r="F48" s="16" t="s">
        <v>103</v>
      </c>
      <c r="G48" s="16"/>
      <c r="H48" s="13" t="s">
        <v>75</v>
      </c>
      <c r="I48" s="17">
        <v>7</v>
      </c>
      <c r="J48" s="17"/>
      <c r="K48" s="17">
        <v>120</v>
      </c>
      <c r="L48" s="18">
        <f t="shared" si="2"/>
        <v>114</v>
      </c>
      <c r="M48" s="18">
        <v>840</v>
      </c>
      <c r="N48" s="19">
        <f t="shared" si="3"/>
        <v>798</v>
      </c>
      <c r="O48" s="20"/>
    </row>
    <row r="49" ht="14.25" customHeight="1" spans="1:16">
      <c r="A49" s="21" t="s">
        <v>61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4">
        <v>3597.6</v>
      </c>
      <c r="N49" s="25">
        <f>+N46+N47+N48</f>
        <v>3417.72</v>
      </c>
      <c r="O49" s="26"/>
    </row>
    <row r="50" ht="24" customHeight="1" spans="1:16">
      <c r="A50" s="2" t="s">
        <v>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2"/>
      <c r="P50" s="2"/>
    </row>
    <row r="51" ht="29.25" customHeight="1" spans="1:16">
      <c r="A51" s="4" t="s">
        <v>42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4"/>
      <c r="P51" s="4"/>
    </row>
    <row r="52" ht="18.75" customHeight="1" spans="1:16">
      <c r="A52" s="6" t="s">
        <v>24</v>
      </c>
      <c r="B52" s="6"/>
      <c r="C52" s="6"/>
      <c r="D52" s="6"/>
      <c r="E52" s="6"/>
      <c r="F52" s="6"/>
      <c r="G52" s="6"/>
      <c r="H52" s="6"/>
      <c r="I52" s="6"/>
      <c r="J52" s="2" t="s">
        <v>104</v>
      </c>
      <c r="K52" s="2"/>
      <c r="L52" s="3"/>
      <c r="M52" s="3"/>
      <c r="N52" s="3"/>
      <c r="O52" s="2"/>
      <c r="P52" s="2"/>
    </row>
    <row r="53" ht="14.25" customHeight="1" spans="1:16">
      <c r="A53" s="27" t="s">
        <v>105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9"/>
      <c r="M53" s="30">
        <v>112233.67</v>
      </c>
      <c r="N53" s="31">
        <f>+N8+N16+N25+N33+N40+N49</f>
        <v>106621.9865</v>
      </c>
      <c r="O53" s="32"/>
    </row>
  </sheetData>
  <mergeCells count="136">
    <mergeCell ref="A1:P1"/>
    <mergeCell ref="A2:P2"/>
    <mergeCell ref="A3:F3"/>
    <mergeCell ref="G3:I3"/>
    <mergeCell ref="J3:P3"/>
    <mergeCell ref="K4:O4"/>
    <mergeCell ref="B6:C6"/>
    <mergeCell ref="D6:E6"/>
    <mergeCell ref="F6:G6"/>
    <mergeCell ref="I6:J6"/>
    <mergeCell ref="B7:C7"/>
    <mergeCell ref="D7:E7"/>
    <mergeCell ref="F7:G7"/>
    <mergeCell ref="I7:J7"/>
    <mergeCell ref="A8:K8"/>
    <mergeCell ref="A9:P9"/>
    <mergeCell ref="A10:P10"/>
    <mergeCell ref="A11:F11"/>
    <mergeCell ref="G11:I11"/>
    <mergeCell ref="J11:P11"/>
    <mergeCell ref="K12:O12"/>
    <mergeCell ref="B14:C14"/>
    <mergeCell ref="D14:E14"/>
    <mergeCell ref="F14:G14"/>
    <mergeCell ref="I14:J14"/>
    <mergeCell ref="B15:C15"/>
    <mergeCell ref="D15:E15"/>
    <mergeCell ref="F15:G15"/>
    <mergeCell ref="I15:J15"/>
    <mergeCell ref="A16:K16"/>
    <mergeCell ref="A17:P17"/>
    <mergeCell ref="A18:P18"/>
    <mergeCell ref="A19:F19"/>
    <mergeCell ref="G19:I19"/>
    <mergeCell ref="J19:P19"/>
    <mergeCell ref="K20:O20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A25:K25"/>
    <mergeCell ref="A26:P26"/>
    <mergeCell ref="A27:P27"/>
    <mergeCell ref="A28:F28"/>
    <mergeCell ref="G28:I28"/>
    <mergeCell ref="J28:P28"/>
    <mergeCell ref="K29:O29"/>
    <mergeCell ref="B31:C31"/>
    <mergeCell ref="D31:E31"/>
    <mergeCell ref="F31:G31"/>
    <mergeCell ref="I31:J31"/>
    <mergeCell ref="B32:C32"/>
    <mergeCell ref="D32:E32"/>
    <mergeCell ref="F32:G32"/>
    <mergeCell ref="I32:J32"/>
    <mergeCell ref="A33:K33"/>
    <mergeCell ref="A34:P34"/>
    <mergeCell ref="A35:P35"/>
    <mergeCell ref="A36:F36"/>
    <mergeCell ref="G36:I36"/>
    <mergeCell ref="J36:P36"/>
    <mergeCell ref="K37:O37"/>
    <mergeCell ref="B39:C39"/>
    <mergeCell ref="D39:E39"/>
    <mergeCell ref="F39:G39"/>
    <mergeCell ref="I39:J39"/>
    <mergeCell ref="A40:K40"/>
    <mergeCell ref="A41:P41"/>
    <mergeCell ref="A42:P42"/>
    <mergeCell ref="A43:F43"/>
    <mergeCell ref="G43:I43"/>
    <mergeCell ref="J43:P43"/>
    <mergeCell ref="K44:O44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A49:K49"/>
    <mergeCell ref="A50:P50"/>
    <mergeCell ref="A51:P51"/>
    <mergeCell ref="A52:F52"/>
    <mergeCell ref="G52:I52"/>
    <mergeCell ref="J52:P52"/>
    <mergeCell ref="A53:K53"/>
    <mergeCell ref="A4:A5"/>
    <mergeCell ref="A12:A13"/>
    <mergeCell ref="A20:A21"/>
    <mergeCell ref="A29:A30"/>
    <mergeCell ref="A37:A38"/>
    <mergeCell ref="A44:A45"/>
    <mergeCell ref="H4:H5"/>
    <mergeCell ref="H12:H13"/>
    <mergeCell ref="H20:H21"/>
    <mergeCell ref="H29:H30"/>
    <mergeCell ref="H37:H38"/>
    <mergeCell ref="H44:H45"/>
    <mergeCell ref="B4:C5"/>
    <mergeCell ref="D4:E5"/>
    <mergeCell ref="F4:G5"/>
    <mergeCell ref="I4:J5"/>
    <mergeCell ref="B12:C13"/>
    <mergeCell ref="D12:E13"/>
    <mergeCell ref="F12:G13"/>
    <mergeCell ref="I12:J13"/>
    <mergeCell ref="B20:C21"/>
    <mergeCell ref="D20:E21"/>
    <mergeCell ref="F20:G21"/>
    <mergeCell ref="I20:J21"/>
    <mergeCell ref="B29:C30"/>
    <mergeCell ref="D29:E30"/>
    <mergeCell ref="F29:G30"/>
    <mergeCell ref="I29:J30"/>
    <mergeCell ref="B37:C38"/>
    <mergeCell ref="D37:E38"/>
    <mergeCell ref="F37:G38"/>
    <mergeCell ref="I37:J38"/>
    <mergeCell ref="B44:C45"/>
    <mergeCell ref="D44:E45"/>
    <mergeCell ref="F44:G45"/>
    <mergeCell ref="I44:J45"/>
  </mergeCells>
  <printOptions horizontalCentered="1"/>
  <pageMargins left="0.19975" right="0.19975" top="0.59375" bottom="0" header="0.59375" footer="0"/>
  <pageSetup paperSize="9" scale="90" orientation="landscape"/>
  <headerFooter/>
  <rowBreaks count="6" manualBreakCount="6">
    <brk id="8" max="16383" man="1"/>
    <brk id="16" max="16383" man="1"/>
    <brk id="25" max="16383" man="1"/>
    <brk id="33" max="16383" man="1"/>
    <brk id="40" max="16383" man="1"/>
    <brk id="49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封-2 招标控制价</vt:lpstr>
      <vt:lpstr>表-04 单位工程招标控制价汇总表</vt:lpstr>
      <vt:lpstr>表-09 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2026-04-28T14:24:00Z</dcterms:created>
  <dcterms:modified xsi:type="dcterms:W3CDTF">2026-04-30T02:11:59Z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51EAE3B4B23348C29BE754E226745AAD_12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