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-2 招标控制价" sheetId="1" r:id="rId1"/>
    <sheet name="表-02 建设项目招标控制价汇总表" sheetId="2" r:id="rId2"/>
    <sheet name="表-03 单项工程招标控制价汇总表【维新镇工会“健身驿站“" sheetId="3" r:id="rId3"/>
    <sheet name="表-04 单位工程招标控制价汇总表【建筑工程】" sheetId="4" r:id="rId4"/>
    <sheet name="表-09 分部分项工程项目清单计价表【建筑工程】" sheetId="5" r:id="rId5"/>
    <sheet name="表-12 规费、税金项目计价表【建筑工程】" sheetId="6" r:id="rId6"/>
    <sheet name="表-04 单位工程招标控制价汇总表【安装工程】" sheetId="7" r:id="rId7"/>
    <sheet name="表-09 分部分项工程项目清单计价表【安装工程】" sheetId="8" r:id="rId8"/>
    <sheet name="表-12 规费、税金项目计价表【安装工程】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<sst xmlns="http://schemas.openxmlformats.org/spreadsheetml/2006/main" count="419" uniqueCount="187">
  <si>
    <t>维新镇工会“健身驿站“建设项目</t>
  </si>
  <si>
    <t>工程</t>
  </si>
  <si>
    <t>封-2</t>
  </si>
  <si>
    <t>招标控制价</t>
  </si>
  <si>
    <t>招标控制价(小写)：</t>
  </si>
  <si>
    <t xml:space="preserve">(大写)：  </t>
  </si>
  <si>
    <t>壹拾壹万捌仟壹佰壹拾玖元柒角叁分</t>
  </si>
  <si>
    <t>其中:安全文明施工费用(小写):</t>
  </si>
  <si>
    <t>0</t>
  </si>
  <si>
    <t xml:space="preserve">(大写)： </t>
  </si>
  <si>
    <t>零元整</t>
  </si>
  <si>
    <t>招  标  人：</t>
  </si>
  <si>
    <t>工程造价
咨 询 人：</t>
  </si>
  <si>
    <t>(单位盖章)</t>
  </si>
  <si>
    <t>(单位资质专用章)</t>
  </si>
  <si>
    <t>法定代表人
或其授权人：</t>
  </si>
  <si>
    <t>{招标人信息\法定代表人}</t>
  </si>
  <si>
    <t>(签字或盖)</t>
  </si>
  <si>
    <t>(签字或盖章)</t>
  </si>
  <si>
    <t>编  制  人：</t>
  </si>
  <si>
    <t>审  核  人：</t>
  </si>
  <si>
    <t>(造价人员签字盖专用章)</t>
  </si>
  <si>
    <t>(造价工程师签字盖专用章)</t>
  </si>
  <si>
    <t>时 间：       年   月   日</t>
  </si>
  <si>
    <t>表-02</t>
  </si>
  <si>
    <t>建设项目招标控制价汇总表</t>
  </si>
  <si>
    <t>工程名称：维新镇工会“健身驿站“建设项目</t>
  </si>
  <si>
    <t>第 1 页 共 1 页</t>
  </si>
  <si>
    <t>序号</t>
  </si>
  <si>
    <t>单项工程名称</t>
  </si>
  <si>
    <t>金 额
(元)</t>
  </si>
  <si>
    <t>其    中</t>
  </si>
  <si>
    <t>暂估价
(元)</t>
  </si>
  <si>
    <t>安全文明
施工费
(元)</t>
  </si>
  <si>
    <t>规 费
(元)</t>
  </si>
  <si>
    <t>1</t>
  </si>
  <si>
    <t>合 计</t>
  </si>
  <si>
    <t>注：本表适用于建设项目招标控制价或投标报价的汇总。暂估价包括分部分项工程中的暂估价和专业工程暂估价。</t>
  </si>
  <si>
    <t>表—03</t>
  </si>
  <si>
    <t>单项工程招标控制价汇总表</t>
  </si>
  <si>
    <t>单位工程名称</t>
  </si>
  <si>
    <t>金 额
（元）</t>
  </si>
  <si>
    <t>其  中</t>
  </si>
  <si>
    <t>暂估价
（元）</t>
  </si>
  <si>
    <t>安全文明
施工费
（元）</t>
  </si>
  <si>
    <t>规 费
（元）</t>
  </si>
  <si>
    <t>建筑工程</t>
  </si>
  <si>
    <t>2</t>
  </si>
  <si>
    <t>安装工程</t>
  </si>
  <si>
    <t>合    计</t>
  </si>
  <si>
    <t>注：本表适用于单项工程招标控制价或投标报价的汇总。暂估价包括分部分项工程中的暂估价和专业工程暂估价。</t>
  </si>
  <si>
    <t>表-04</t>
  </si>
  <si>
    <t>单位工程招标控制价汇总表</t>
  </si>
  <si>
    <t>工程名称：建筑工程</t>
  </si>
  <si>
    <t>第  1  页  共  1  页</t>
  </si>
  <si>
    <t>汇总内容</t>
  </si>
  <si>
    <t>金额(元)</t>
  </si>
  <si>
    <t>其中：暂估价(元)</t>
  </si>
  <si>
    <t>分部分项工程费</t>
  </si>
  <si>
    <t>1.1</t>
  </si>
  <si>
    <t>A建筑工程</t>
  </si>
  <si>
    <t>措施项目费</t>
  </si>
  <si>
    <t>3</t>
  </si>
  <si>
    <t>其他项目费</t>
  </si>
  <si>
    <t>4</t>
  </si>
  <si>
    <t>其他项目安文费</t>
  </si>
  <si>
    <t>5</t>
  </si>
  <si>
    <t>其他项目税金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</si>
  <si>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</si>
  <si>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</si>
  <si>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</si>
  <si>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</si>
  <si>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</si>
  <si>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7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</si>
  <si>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</si>
  <si>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</si>
  <si>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</si>
  <si>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</si>
  <si>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</si>
  <si>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</si>
  <si>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</si>
  <si>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</si>
  <si>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</si>
  <si>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A</t>
  </si>
  <si>
    <t>010101004001</t>
  </si>
  <si>
    <t>基坑土石方</t>
  </si>
  <si>
    <t>[项目特征]
1.土石类别:综合考虑
2.挖土深度:满足设计及规范要求
3.开挖方式:综合考虑
4.回填碾压:回填材质及压实度等满足设计及规范要求
5.综合单价:包含开挖、机械凿打、爆破、解小、场内排水、场内转运、回填碾压、机械进出场费、余方运距2KM内等全部工作内容，亦包含建筑工程一般风险、管理费、利润、措施费（含安全文明施工费）、规费、税金等所有内容。
6.备注:工程量按挖方量计
[工作内容]
1.排地表水
2.土石方开挖
3.围护(挡土板)及拆除
4.基底钎探
5.场内运输
6.回填碾压
7.余方弃置2KM
8.密闭运输</t>
  </si>
  <si>
    <t>m3</t>
  </si>
  <si>
    <t>本页小计</t>
  </si>
  <si>
    <t>第  2  页  共  7  页</t>
  </si>
  <si>
    <t>041001001001</t>
  </si>
  <si>
    <t>彩色沥青混凝土路面拆除</t>
  </si>
  <si>
    <t>[项目特征]
1.材质:彩色沥青混凝土路面
2.厚度:150mm厚碎砾石+60mm厚级配碎石+50mm厚彩色沥青混凝土面层
3.建渣外运:综合考虑
4.综合单价:含建筑工程一般风险、管理费、利润、措施费（含安全文明施工费）、规费、税金等所有内容。
[工作内容]
1.拆除、清理
2.运输</t>
  </si>
  <si>
    <t>m2</t>
  </si>
  <si>
    <t>010501001001</t>
  </si>
  <si>
    <t>C20垫层</t>
  </si>
  <si>
    <t>[项目特征]
1.混凝土种类:商砼
2.混凝土强度等级:C20
3.模板:综合考虑
4.综合单价:含建筑工程一般风险、管理费、利润、措施费（含安全文明施工费）、规费、税金等所有内容。
[工作内容]
1.模板及支撑制作、安装、拆除、堆放、运输及清理模内杂物、刷隔离剂等
2.混凝土制作、运输、浇筑、振捣、养护</t>
  </si>
  <si>
    <t>第  3  页  共  7  页</t>
  </si>
  <si>
    <t>010501003001</t>
  </si>
  <si>
    <t>C30独立基础(含柱脚包裹）</t>
  </si>
  <si>
    <t>[项目特征]
1.混凝土种类:商砼
2.混凝土强度等级:C30
3.模板:综合考虑
4.综合单价:含建筑工程一般风险、管理费、利润、措施费（含安全文明施工费）、规费、税金等所有内容。
[工作内容]
1.模板及支撑制作、安装、拆除、堆放、运输及清理模内杂物、刷隔离剂等
2.混凝土制作、运输、浇筑、振捣、养护</t>
  </si>
  <si>
    <t>010515001001</t>
  </si>
  <si>
    <t>现浇构件钢筋</t>
  </si>
  <si>
    <t>[项目特征]
1.钢筋种类、规格:综合考虑
2.综合单价:含建筑工程一般风险、管理费、利润、措施费（含安全文明施工费）、规费、税金等所有内容。
[工作内容]
1.钢筋制作、运输
2.钢筋安装
3.焊接(绑扎)</t>
  </si>
  <si>
    <t>t</t>
  </si>
  <si>
    <t>第  4  页  共  7  页</t>
  </si>
  <si>
    <t>010606013001</t>
  </si>
  <si>
    <t>零星钢构件</t>
  </si>
  <si>
    <t>[项目特征]
1.构件名称:零星构件
2.钢材品种、规格:螺栓、垫板等零星钢构件
3.除锈要求:满足设计及规范要求
4.防火要求:满足设计及规范要求
5.探伤要求:满足设计及规范要求
6.油漆种类及遍数:满足设计及规范要求
7.运输距离:综合考虑
8.综合单价:含建筑工程一般风险、管理费、利润、措施费（含安全文明施工费）、规费、税金等所有内容。
[工作内容]
1.制作
2.运输
3.拼装
4.安装
5.探伤
6.油漆</t>
  </si>
  <si>
    <t>第  5  页  共  7  页</t>
  </si>
  <si>
    <t>010603003001</t>
  </si>
  <si>
    <t>钢管柱</t>
  </si>
  <si>
    <t>[项目特征]
1.钢材品种、规格:300x10热轧无缝钢管
2.螺栓种类:综合考虑
3.探伤要求:满足设计及规范要求
4.除锈要求:满足设计及规范要求
5.防火要求:满足设计及规范要求
6.油漆种类及遍数:满足设计及规范要求
7.运输距离:综合考虑
8.综合单价:含建筑工程一般风险、管理费、利润、措施费（含安全文明施工费）、规费、税金等所有内容。
[工作内容]
1.制作
2.运输
3.拼装
4.安装
5.探伤
6.刷油漆</t>
  </si>
  <si>
    <t>第  6  页  共  7  页</t>
  </si>
  <si>
    <t>010602003001</t>
  </si>
  <si>
    <t>钢桁架</t>
  </si>
  <si>
    <t>[项目特征]
1.钢材品种、规格:综合考虑
2.螺栓种类:综合考虑
3.探伤要求:满足设计及规范要求
4.除锈要求:满足设计及规范要求
5.防火要求:满足设计及规范要求
6.油漆种类及遍数:满足设计及规范要求
7.运输距离:综合考虑
8.综合单价:含建筑工程一般风险、管理费、利润、措施费（含安全文明施工费）、规费、税金等所有内容。
[工作内容]
1.制作
2.运输
3.拼装
4.安装
5.探伤
6.油漆</t>
  </si>
  <si>
    <t>040203006001</t>
  </si>
  <si>
    <t>彩色沥青混凝土路面恢复</t>
  </si>
  <si>
    <t>[项目特征]
1.沥青品种:50mm厚AC-13彩色沥青混凝土
2.基层:150mm厚碎砾石+60mm厚级配碎石
3.其他:素土夯实
4.综合单价:含建筑工程一般风险、管理费、利润、措施费（含安全文明施工费）、规费、税金等所有内容。
[工作内容]
1.清理下承面
2.基层铺筑
3.拌和、运输
4.摊铺、整型
5.压实</t>
  </si>
  <si>
    <t>第  7  页  共  7  页</t>
  </si>
  <si>
    <t>010901005001</t>
  </si>
  <si>
    <t>PVDF膜结构屋面</t>
  </si>
  <si>
    <t>[项目特征]
1.膜布品种、规格:PVDF膜
2.其他:膜上橡胶垫层+4*40压膜板
3.支柱(网架)钢材品种、规格:综合考虑
4.钢丝绳品种、规格:综合考虑
5.锚固基座做法:综合考虑
6.综合单价:含建筑工程一般风险、管理费、利润、措施费（含安全文明施工费）、规费、税金等所有内容。
[工作内容]
1.膜布热压胶接
2.支柱(网架)制作、安装
3.膜布安装
4.穿钢丝绳、锚头锚固
5.锚固基座、挖土、回填
6.刷防护材料,油漆</t>
  </si>
  <si>
    <t>合   计</t>
  </si>
  <si>
    <t>表-12</t>
  </si>
  <si>
    <t>规费、税金项目计价表</t>
  </si>
  <si>
    <t>计算基础</t>
  </si>
  <si>
    <t>费率(%)</t>
  </si>
  <si>
    <t>增值税+附加税+环境保护税</t>
  </si>
  <si>
    <t>增值税</t>
  </si>
  <si>
    <t>其他项目合计+其他项目安文费</t>
  </si>
  <si>
    <t>9</t>
  </si>
  <si>
    <t>1.2</t>
  </si>
  <si>
    <t>附加税</t>
  </si>
  <si>
    <t>10</t>
  </si>
  <si>
    <t>1.3</t>
  </si>
  <si>
    <t>环境保护税</t>
  </si>
  <si>
    <t>按实计算</t>
  </si>
  <si>
    <t>合计</t>
  </si>
  <si>
    <t>工程名称：安装工程</t>
  </si>
  <si>
    <t>C安装工程</t>
  </si>
  <si>
    <t>第  1  页  共  5  页</t>
  </si>
  <si>
    <t>C</t>
  </si>
  <si>
    <t>030409005001</t>
  </si>
  <si>
    <t>φ12热镀锌圆钢接闪带</t>
  </si>
  <si>
    <t>[项目特征]
1.名称:接闪带
2.材质:φ12热镀锌圆钢
3.规格:满足设计及规范要求
4.安装形式:满足设计及规范要求
5.综合单价:含建筑工程一般风险、管理费、利润、措施费（含安全文明施工费）、规费、税金等所有内容。
[工作内容]
1.1.避雷网制作、安装
2.2.跨接
3.3.混凝土块制作
4.4.补刷(喷)油漆</t>
  </si>
  <si>
    <t>m</t>
  </si>
  <si>
    <t>030409003001</t>
  </si>
  <si>
    <t>避雷引下线</t>
  </si>
  <si>
    <t>[项目特征]
1.名称:避雷引下线
2.材质:φ16钢筋
3.安装部位:满足设计及规范要求
4.安装形式:满足设计及规范要求
5.综合单价:含建筑工程一般风险、管理费、利润、措施费（含安全文明施工费）、规费、税金等所有内容。
[工作内容]
1.避雷引下线制作、安装
2.断接卡子、箱制作、安装
3.利用主钢筋焊接
4.补刷(喷)油漆</t>
  </si>
  <si>
    <t>第  2  页  共  5  页</t>
  </si>
  <si>
    <t>030409005002</t>
  </si>
  <si>
    <t>避雷网-40x4热镀锌扁钢</t>
  </si>
  <si>
    <t>[项目特征]
1.名称:避雷网
2.材质:40x4热镀锌扁钢
3.规格:满足设计及规范要求
4.安装形式:满足设计及规范要求
5.综合单价:含建筑工程一般风险、管理费、利润、措施费（含安全文明施工费）、规费、税金等所有内容。
[工作内容]
1.1.避雷网制作、安装
2.2.跨接
3.3.混凝土块制作
4.4.补刷(喷)油漆</t>
  </si>
  <si>
    <t>030409008002</t>
  </si>
  <si>
    <t>总等电位端子箱MEB</t>
  </si>
  <si>
    <t>[项目特征]
1.名称:等电位端子箱MEB
2.材质:满足设计及规范要求
3.规格:满足设计及规范要求
4.综合单价:含建筑工程一般风险、管理费、利润、措施费（含安全文明施工费）、规费、税金等所有内容。
[工作内容]
1.本体安装</t>
  </si>
  <si>
    <t>台</t>
  </si>
  <si>
    <t>第  3  页  共  5  页</t>
  </si>
  <si>
    <t>030409001001</t>
  </si>
  <si>
    <t>100x100x10热镀锌扁钢接地板</t>
  </si>
  <si>
    <t>[项目特征]
1.名称:100x100x10热镀锌扁钢接地板
2.材质:满足设计及规范要求
3.规格:满足设计及规范要求
4.基础接地形式:满足设计及规范要求
5.综合单价:含建筑工程一般风险、管理费、利润、措施费（含安全文明施工费）、规费、税金等所有内容。
[工作内容]
1.接地极(板、桩)制作、安装
2.基础接地网安装
3.补刷(喷)油漆</t>
  </si>
  <si>
    <t>块</t>
  </si>
  <si>
    <t>030412002001</t>
  </si>
  <si>
    <t>LED灯</t>
  </si>
  <si>
    <t>[项目特征]
1.名称:LED灯
2.型号:220V，400w
3.安装形式:满足设计及规范要求
4.综合单价:含建筑工程一般风险、管理费、利润、措施费（含安全文明施工费）、规费、税金等所有内容。
[工作内容]
1.本体安装</t>
  </si>
  <si>
    <t>套</t>
  </si>
  <si>
    <t>第  4  页  共  5  页</t>
  </si>
  <si>
    <t>030404017001</t>
  </si>
  <si>
    <t>配电箱AL</t>
  </si>
  <si>
    <t>[项目特征]
1.名称:配电箱
2.型号:AL
3.说明:空开配件综合考虑，满足使用要求
4.安装方式:距地1.5米明装
5.综合单价:含建筑工程一般风险、管理费、利润、措施费（含安全文明施工费）、规费、税金等所有内容。
[工作内容]
1.本体安装
2.基础型钢制作、安装
3.焊、压接线端子
4.补刷(喷)油漆
5.接地</t>
  </si>
  <si>
    <t>030404034001</t>
  </si>
  <si>
    <t>单控单联开关</t>
  </si>
  <si>
    <t>[项目特征]
1.名称:单控单联开关
2.材质:满足设计及规范要求
3.规格:250V,10A
4.安装方式:安装距地1.3米
5.综合单价:含建筑工程一般风险、管理费、利润、措施费（含安全文明施工费）、规费、税金等所有内容。
[工作内容]
1.本体安装
2.接线</t>
  </si>
  <si>
    <t>个</t>
  </si>
  <si>
    <t>第  5  页  共  5  页</t>
  </si>
  <si>
    <t>030411004001</t>
  </si>
  <si>
    <t>配线BV-750/450V-2.5X4</t>
  </si>
  <si>
    <t>[项目特征]
1.名称:配线BV-750/450V-2.5X4
2.综合单价:含建筑工程一般风险、管理费、利润、措施费（含安全文明施工费）、规费、税金等所有内容。
[工作内容]
1.配线
2.钢索架设(拉紧装置安装)
3.支持体(夹板、绝缘子、槽板等)安装</t>
  </si>
  <si>
    <t>030411001001</t>
  </si>
  <si>
    <t>PVC配管DN25</t>
  </si>
  <si>
    <t>[项目特征]
1.名称:PVC配管DN25
2.综合单价:含建筑工程一般风险、管理费、利润、措施费（含安全文明施工费）、规费、税金等所有内容。
[工作内容]
1.电线管路敷设
2.钢索架设(拉紧装置安装)
3.砖墙开沟槽
4.接地</t>
  </si>
  <si>
    <t>030408001001</t>
  </si>
  <si>
    <t>电力电缆YJV-0.6/1KV-4X6</t>
  </si>
  <si>
    <t>[项目特征]
1.名称:电力电缆YJV-0.6/1KV-4X6
2.综合单价:含建筑工程一般风险、管理费、利润、措施费（含安全文明施工费）、规费、税金等所有内容。
[工作内容]
1.电缆敷设
2.揭(盖)盖板</t>
  </si>
  <si>
    <t>其他项目合计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</si>
</sst>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right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right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righ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vertical="center" wrapText="1"/>
    </xf>
    <xf numFmtId="0" fontId="1" fillId="2" borderId="6" xfId="49" applyFont="1" applyFill="1" applyBorder="1" applyAlignment="1">
      <alignment vertical="center" wrapText="1"/>
    </xf>
    <xf numFmtId="176" fontId="1" fillId="2" borderId="5" xfId="49" applyNumberFormat="1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right" vertical="center" wrapText="1"/>
    </xf>
    <xf numFmtId="176" fontId="1" fillId="2" borderId="8" xfId="49" applyNumberFormat="1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right" vertical="top" wrapText="1"/>
    </xf>
    <xf numFmtId="0" fontId="1" fillId="2" borderId="0" xfId="49" applyFont="1" applyFill="1" applyAlignment="1">
      <alignment horizontal="left" vertical="top" wrapText="1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1" fillId="2" borderId="0" xfId="49" applyFont="1" applyFill="1" applyAlignment="1">
      <alignment horizontal="left" wrapText="1"/>
    </xf>
    <xf numFmtId="0" fontId="1" fillId="2" borderId="0" xfId="49" applyFont="1" applyFill="1" applyAlignment="1">
      <alignment horizont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4" fillId="2" borderId="10" xfId="49" applyFont="1" applyFill="1" applyBorder="1" applyAlignment="1">
      <alignment horizontal="center" wrapText="1"/>
    </xf>
    <xf numFmtId="0" fontId="5" fillId="2" borderId="0" xfId="49" applyFont="1" applyFill="1" applyAlignment="1">
      <alignment horizontal="left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left" wrapText="1"/>
    </xf>
    <xf numFmtId="176" fontId="7" fillId="2" borderId="10" xfId="49" applyNumberFormat="1" applyFont="1" applyFill="1" applyBorder="1" applyAlignment="1">
      <alignment horizontal="left" wrapText="1"/>
    </xf>
    <xf numFmtId="0" fontId="7" fillId="2" borderId="0" xfId="49" applyFont="1" applyFill="1" applyAlignment="1">
      <alignment horizontal="right" wrapText="1"/>
    </xf>
    <xf numFmtId="0" fontId="7" fillId="2" borderId="12" xfId="49" applyFont="1" applyFill="1" applyBorder="1" applyAlignment="1">
      <alignment horizontal="left" wrapText="1"/>
    </xf>
    <xf numFmtId="0" fontId="7" fillId="2" borderId="0" xfId="49" applyFont="1" applyFill="1" applyAlignment="1">
      <alignment wrapText="1"/>
    </xf>
    <xf numFmtId="0" fontId="7" fillId="2" borderId="11" xfId="49" applyFont="1" applyFill="1" applyBorder="1" applyAlignment="1">
      <alignment wrapText="1"/>
    </xf>
    <xf numFmtId="0" fontId="7" fillId="2" borderId="10" xfId="49" applyFont="1" applyFill="1" applyBorder="1" applyAlignment="1">
      <alignment horizontal="left" wrapText="1"/>
    </xf>
    <xf numFmtId="0" fontId="7" fillId="2" borderId="11" xfId="49" applyFont="1" applyFill="1" applyBorder="1" applyAlignment="1">
      <alignment horizontal="left" wrapText="1"/>
    </xf>
    <xf numFmtId="0" fontId="8" fillId="2" borderId="0" xfId="49" applyFont="1" applyFill="1" applyAlignment="1">
      <alignment horizontal="center" vertical="top" wrapText="1"/>
    </xf>
    <xf numFmtId="0" fontId="7" fillId="2" borderId="0" xfId="49" applyFont="1" applyFill="1" applyAlignment="1">
      <alignment horizontal="left" vertical="top" wrapText="1"/>
    </xf>
    <xf numFmtId="0" fontId="8" fillId="2" borderId="11" xfId="49" applyFont="1" applyFill="1" applyBorder="1" applyAlignment="1">
      <alignment horizontal="center" vertical="top" wrapText="1"/>
    </xf>
    <xf numFmtId="0" fontId="7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workbookViewId="0">
      <selection activeCell="M3" sqref="M3"/>
    </sheetView>
  </sheetViews>
  <sheetFormatPr defaultColWidth="9" defaultRowHeight="12"/>
  <cols>
    <col min="1" max="1" width="20.3333333333333" customWidth="1"/>
    <col min="2" max="2" width="0.828571428571429" customWidth="1"/>
    <col min="3" max="3" width="6.33333333333333" customWidth="1"/>
    <col min="4" max="4" width="13.5047619047619" customWidth="1"/>
    <col min="5" max="5" width="15.5047619047619" customWidth="1"/>
    <col min="6" max="6" width="2.5047619047619" customWidth="1"/>
    <col min="7" max="7" width="19.8380952380952" customWidth="1"/>
    <col min="8" max="8" width="6.5047619047619" customWidth="1"/>
    <col min="9" max="9" width="13.8285714285714" customWidth="1"/>
    <col min="10" max="10" width="4.28571428571429" customWidth="1"/>
  </cols>
  <sheetData>
    <row r="1" ht="27.75" customHeight="1" spans="1:10">
      <c r="A1" s="32"/>
      <c r="B1" s="33" t="s">
        <v>0</v>
      </c>
      <c r="C1" s="33"/>
      <c r="D1" s="33"/>
      <c r="E1" s="33"/>
      <c r="F1" s="33"/>
      <c r="G1" s="33"/>
      <c r="H1" s="33"/>
      <c r="I1" s="34" t="s">
        <v>1</v>
      </c>
      <c r="J1" s="24" t="s">
        <v>2</v>
      </c>
    </row>
    <row r="2" ht="61.5" customHeight="1" spans="1:10">
      <c r="A2" s="1"/>
      <c r="B2" s="35" t="s">
        <v>3</v>
      </c>
      <c r="C2" s="35"/>
      <c r="D2" s="35"/>
      <c r="E2" s="35"/>
      <c r="F2" s="35"/>
      <c r="G2" s="35"/>
      <c r="H2" s="35"/>
      <c r="I2" s="36"/>
      <c r="J2" s="2"/>
    </row>
    <row r="3" ht="58.5" customHeight="1" spans="1:10">
      <c r="A3" s="37" t="s">
        <v>4</v>
      </c>
      <c r="B3" s="37"/>
      <c r="C3" s="37"/>
      <c r="D3" s="38">
        <f>'表-02 建设项目招标控制价汇总表'!C35</f>
        <v>118119.731891</v>
      </c>
      <c r="E3" s="38"/>
      <c r="F3" s="38"/>
      <c r="G3" s="38"/>
      <c r="H3" s="38"/>
      <c r="I3" s="38"/>
      <c r="J3" s="38"/>
    </row>
    <row r="4" ht="41.25" customHeight="1" spans="1:10">
      <c r="A4" s="39" t="s">
        <v>5</v>
      </c>
      <c r="B4" s="39"/>
      <c r="C4" s="39"/>
      <c r="D4" s="40" t="s">
        <v>6</v>
      </c>
      <c r="E4" s="40"/>
      <c r="F4" s="40"/>
      <c r="G4" s="40"/>
      <c r="H4" s="40"/>
      <c r="I4" s="40"/>
      <c r="J4" s="40"/>
    </row>
    <row r="5" ht="33" customHeight="1" spans="1:10">
      <c r="A5" s="41" t="s">
        <v>7</v>
      </c>
      <c r="B5" s="41"/>
      <c r="C5" s="41"/>
      <c r="D5" s="42"/>
      <c r="E5" s="40" t="s">
        <v>8</v>
      </c>
      <c r="F5" s="40"/>
      <c r="G5" s="40"/>
      <c r="H5" s="40"/>
      <c r="I5" s="40"/>
      <c r="J5" s="40"/>
    </row>
    <row r="6" ht="28.5" customHeight="1" spans="1:10">
      <c r="A6" s="39" t="s">
        <v>9</v>
      </c>
      <c r="B6" s="39"/>
      <c r="C6" s="39"/>
      <c r="D6" s="39"/>
      <c r="E6" s="40" t="s">
        <v>10</v>
      </c>
      <c r="F6" s="40"/>
      <c r="G6" s="40"/>
      <c r="H6" s="40"/>
      <c r="I6" s="40"/>
      <c r="J6" s="40"/>
    </row>
    <row r="7" ht="78.75" customHeight="1" spans="1:10">
      <c r="A7" s="37" t="s">
        <v>11</v>
      </c>
      <c r="B7" s="37"/>
      <c r="C7" s="43"/>
      <c r="D7" s="43"/>
      <c r="E7" s="40"/>
      <c r="F7" s="44"/>
      <c r="G7" s="44" t="s">
        <v>12</v>
      </c>
      <c r="H7" s="40"/>
      <c r="I7" s="40"/>
      <c r="J7" s="40"/>
    </row>
    <row r="8" ht="33" customHeight="1" spans="1:10">
      <c r="A8" s="37"/>
      <c r="B8" s="37"/>
      <c r="C8" s="45" t="s">
        <v>13</v>
      </c>
      <c r="D8" s="45"/>
      <c r="E8" s="45"/>
      <c r="F8" s="46"/>
      <c r="G8" s="46"/>
      <c r="H8" s="47" t="s">
        <v>14</v>
      </c>
      <c r="I8" s="47"/>
      <c r="J8" s="47"/>
    </row>
    <row r="9" ht="33" customHeight="1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ht="78.75" customHeight="1" spans="1:10">
      <c r="A10" s="37" t="s">
        <v>15</v>
      </c>
      <c r="B10" s="37"/>
      <c r="C10" s="43" t="s">
        <v>16</v>
      </c>
      <c r="D10" s="43"/>
      <c r="E10" s="43"/>
      <c r="F10" s="37"/>
      <c r="G10" s="37" t="s">
        <v>15</v>
      </c>
      <c r="H10" s="43"/>
      <c r="I10" s="43"/>
      <c r="J10" s="43"/>
    </row>
    <row r="11" ht="28.5" customHeight="1" spans="1:10">
      <c r="A11" s="37"/>
      <c r="B11" s="37"/>
      <c r="C11" s="47" t="s">
        <v>17</v>
      </c>
      <c r="D11" s="47"/>
      <c r="E11" s="45"/>
      <c r="F11" s="45"/>
      <c r="G11" s="45"/>
      <c r="H11" s="47" t="s">
        <v>18</v>
      </c>
      <c r="I11" s="47"/>
      <c r="J11" s="47"/>
    </row>
    <row r="12" ht="33" customHeight="1" spans="1:10">
      <c r="A12" s="37"/>
      <c r="B12" s="37"/>
      <c r="C12" s="37"/>
      <c r="D12" s="48"/>
      <c r="E12" s="48"/>
      <c r="F12" s="48"/>
      <c r="G12" s="37"/>
      <c r="H12" s="37"/>
      <c r="I12" s="37"/>
      <c r="J12" s="37"/>
    </row>
    <row r="13" ht="78" customHeight="1" spans="1:10">
      <c r="A13" s="41" t="s">
        <v>19</v>
      </c>
      <c r="B13" s="41"/>
      <c r="C13" s="43"/>
      <c r="D13" s="43"/>
      <c r="E13" s="43"/>
      <c r="F13" s="37"/>
      <c r="G13" s="37" t="s">
        <v>20</v>
      </c>
      <c r="H13" s="43"/>
      <c r="I13" s="43"/>
      <c r="J13" s="43"/>
    </row>
    <row r="14" ht="28.5" customHeight="1" spans="1:10">
      <c r="A14" s="37"/>
      <c r="B14" s="37"/>
      <c r="C14" s="45" t="s">
        <v>21</v>
      </c>
      <c r="D14" s="45"/>
      <c r="E14" s="45"/>
      <c r="F14" s="45"/>
      <c r="G14" s="45"/>
      <c r="H14" s="47" t="s">
        <v>22</v>
      </c>
      <c r="I14" s="47"/>
      <c r="J14" s="47"/>
    </row>
    <row r="15" ht="33" customHeight="1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ht="44.25" customHeight="1" spans="1:10">
      <c r="A16" s="37"/>
      <c r="B16" s="37"/>
      <c r="C16" s="37"/>
      <c r="D16" s="48" t="s">
        <v>23</v>
      </c>
      <c r="E16" s="48"/>
      <c r="F16" s="48"/>
      <c r="G16" s="48"/>
      <c r="H16" s="37"/>
      <c r="I16" s="37"/>
      <c r="J16" s="37"/>
    </row>
  </sheetData>
  <mergeCells count="37">
    <mergeCell ref="B1:H1"/>
    <mergeCell ref="B2:I2"/>
    <mergeCell ref="A3:C3"/>
    <mergeCell ref="D3:J3"/>
    <mergeCell ref="A4:C4"/>
    <mergeCell ref="D4:J4"/>
    <mergeCell ref="A5:D5"/>
    <mergeCell ref="E5:J5"/>
    <mergeCell ref="A6:D6"/>
    <mergeCell ref="E6:J6"/>
    <mergeCell ref="A7:B7"/>
    <mergeCell ref="C7:E7"/>
    <mergeCell ref="H7:J7"/>
    <mergeCell ref="A8:B8"/>
    <mergeCell ref="C8:E8"/>
    <mergeCell ref="H8:J8"/>
    <mergeCell ref="A9:B9"/>
    <mergeCell ref="H9:J9"/>
    <mergeCell ref="A10:B10"/>
    <mergeCell ref="C10:E10"/>
    <mergeCell ref="H10:J10"/>
    <mergeCell ref="A11:B11"/>
    <mergeCell ref="C11:E11"/>
    <mergeCell ref="H11:J11"/>
    <mergeCell ref="A12:B12"/>
    <mergeCell ref="H12:J12"/>
    <mergeCell ref="A13:B13"/>
    <mergeCell ref="C13:E13"/>
    <mergeCell ref="H13:J13"/>
    <mergeCell ref="A14:B14"/>
    <mergeCell ref="C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workbookViewId="0">
      <selection activeCell="C35" sqref="C35:D35"/>
    </sheetView>
  </sheetViews>
  <sheetFormatPr defaultColWidth="9" defaultRowHeight="12" outlineLevelCol="7"/>
  <cols>
    <col min="1" max="1" width="8" customWidth="1"/>
    <col min="2" max="2" width="29.3333333333333" customWidth="1"/>
    <col min="3" max="3" width="0.333333333333333" customWidth="1"/>
    <col min="4" max="4" width="17.1428571428571" customWidth="1"/>
    <col min="5" max="5" width="16.3333333333333" customWidth="1"/>
    <col min="6" max="6" width="7" customWidth="1"/>
    <col min="7" max="7" width="4.85714285714286" customWidth="1"/>
    <col min="8" max="8" width="11.8285714285714" customWidth="1"/>
  </cols>
  <sheetData>
    <row r="1" ht="18" customHeight="1" spans="1:8">
      <c r="A1" s="1"/>
      <c r="B1" s="1"/>
      <c r="C1" s="1"/>
      <c r="D1" s="26"/>
      <c r="E1" s="26"/>
      <c r="F1" s="26"/>
      <c r="G1" s="2" t="s">
        <v>24</v>
      </c>
      <c r="H1" s="2"/>
    </row>
    <row r="2" ht="39.75" customHeight="1" spans="1:8">
      <c r="A2" s="3" t="s">
        <v>25</v>
      </c>
      <c r="B2" s="3"/>
      <c r="C2" s="3"/>
      <c r="D2" s="3"/>
      <c r="E2" s="3"/>
      <c r="F2" s="3"/>
      <c r="G2" s="27"/>
      <c r="H2" s="27"/>
    </row>
    <row r="3" ht="25.5" customHeight="1" spans="1:8">
      <c r="A3" s="28" t="s">
        <v>26</v>
      </c>
      <c r="B3" s="28"/>
      <c r="C3" s="28"/>
      <c r="D3" s="26"/>
      <c r="E3" s="26"/>
      <c r="F3" s="26"/>
      <c r="G3" s="6" t="s">
        <v>27</v>
      </c>
      <c r="H3" s="6"/>
    </row>
    <row r="4" ht="18" customHeight="1" spans="1:8">
      <c r="A4" s="7" t="s">
        <v>28</v>
      </c>
      <c r="B4" s="8" t="s">
        <v>29</v>
      </c>
      <c r="C4" s="8" t="s">
        <v>30</v>
      </c>
      <c r="D4" s="8"/>
      <c r="E4" s="8" t="s">
        <v>31</v>
      </c>
      <c r="F4" s="8"/>
      <c r="G4" s="8"/>
      <c r="H4" s="9"/>
    </row>
    <row r="5" ht="36.75" customHeight="1" spans="1:8">
      <c r="A5" s="10"/>
      <c r="B5" s="17"/>
      <c r="C5" s="17"/>
      <c r="D5" s="17"/>
      <c r="E5" s="17" t="s">
        <v>32</v>
      </c>
      <c r="F5" s="17" t="s">
        <v>33</v>
      </c>
      <c r="G5" s="17"/>
      <c r="H5" s="18" t="s">
        <v>34</v>
      </c>
    </row>
    <row r="6" ht="25.5" customHeight="1" spans="1:8">
      <c r="A6" s="10" t="s">
        <v>35</v>
      </c>
      <c r="B6" s="11" t="s">
        <v>0</v>
      </c>
      <c r="C6" s="21">
        <f>'表-03 单项工程招标控制价汇总表【维新镇工会“健身驿站“'!C36</f>
        <v>118119.731891</v>
      </c>
      <c r="D6" s="21"/>
      <c r="E6" s="12"/>
      <c r="F6" s="12"/>
      <c r="G6" s="12"/>
      <c r="H6" s="13"/>
    </row>
    <row r="7" ht="18" customHeight="1" spans="1:8">
      <c r="A7" s="10"/>
      <c r="B7" s="11"/>
      <c r="C7" s="12"/>
      <c r="D7" s="12"/>
      <c r="E7" s="12"/>
      <c r="F7" s="12"/>
      <c r="G7" s="12"/>
      <c r="H7" s="13"/>
    </row>
    <row r="8" ht="18" customHeight="1" spans="1:8">
      <c r="A8" s="10"/>
      <c r="B8" s="11"/>
      <c r="C8" s="12"/>
      <c r="D8" s="12"/>
      <c r="E8" s="12"/>
      <c r="F8" s="12"/>
      <c r="G8" s="12"/>
      <c r="H8" s="13"/>
    </row>
    <row r="9" ht="18" customHeight="1" spans="1:8">
      <c r="A9" s="10"/>
      <c r="B9" s="11"/>
      <c r="C9" s="12"/>
      <c r="D9" s="12"/>
      <c r="E9" s="12"/>
      <c r="F9" s="12"/>
      <c r="G9" s="12"/>
      <c r="H9" s="13"/>
    </row>
    <row r="10" ht="18" customHeight="1" spans="1:8">
      <c r="A10" s="10"/>
      <c r="B10" s="11"/>
      <c r="C10" s="12"/>
      <c r="D10" s="12"/>
      <c r="E10" s="12"/>
      <c r="F10" s="12"/>
      <c r="G10" s="12"/>
      <c r="H10" s="13"/>
    </row>
    <row r="11" ht="18" customHeight="1" spans="1:8">
      <c r="A11" s="10"/>
      <c r="B11" s="11"/>
      <c r="C11" s="12"/>
      <c r="D11" s="12"/>
      <c r="E11" s="12"/>
      <c r="F11" s="12"/>
      <c r="G11" s="12"/>
      <c r="H11" s="13"/>
    </row>
    <row r="12" ht="18" customHeight="1" spans="1:8">
      <c r="A12" s="10"/>
      <c r="B12" s="11"/>
      <c r="C12" s="12"/>
      <c r="D12" s="12"/>
      <c r="E12" s="12"/>
      <c r="F12" s="12"/>
      <c r="G12" s="12"/>
      <c r="H12" s="13"/>
    </row>
    <row r="13" ht="18" customHeight="1" spans="1:8">
      <c r="A13" s="10"/>
      <c r="B13" s="11"/>
      <c r="C13" s="12"/>
      <c r="D13" s="12"/>
      <c r="E13" s="12"/>
      <c r="F13" s="12"/>
      <c r="G13" s="12"/>
      <c r="H13" s="13"/>
    </row>
    <row r="14" ht="18" customHeight="1" spans="1:8">
      <c r="A14" s="10"/>
      <c r="B14" s="11"/>
      <c r="C14" s="12"/>
      <c r="D14" s="12"/>
      <c r="E14" s="12"/>
      <c r="F14" s="12"/>
      <c r="G14" s="12"/>
      <c r="H14" s="13"/>
    </row>
    <row r="15" ht="18" customHeight="1" spans="1:8">
      <c r="A15" s="10"/>
      <c r="B15" s="11"/>
      <c r="C15" s="12"/>
      <c r="D15" s="12"/>
      <c r="E15" s="12"/>
      <c r="F15" s="12"/>
      <c r="G15" s="12"/>
      <c r="H15" s="13"/>
    </row>
    <row r="16" ht="18" customHeight="1" spans="1:8">
      <c r="A16" s="10"/>
      <c r="B16" s="11"/>
      <c r="C16" s="12"/>
      <c r="D16" s="12"/>
      <c r="E16" s="12"/>
      <c r="F16" s="12"/>
      <c r="G16" s="12"/>
      <c r="H16" s="13"/>
    </row>
    <row r="17" ht="18" customHeight="1" spans="1:8">
      <c r="A17" s="10"/>
      <c r="B17" s="11"/>
      <c r="C17" s="12"/>
      <c r="D17" s="12"/>
      <c r="E17" s="12"/>
      <c r="F17" s="12"/>
      <c r="G17" s="12"/>
      <c r="H17" s="13"/>
    </row>
    <row r="18" ht="18" customHeight="1" spans="1:8">
      <c r="A18" s="10"/>
      <c r="B18" s="11"/>
      <c r="C18" s="12"/>
      <c r="D18" s="12"/>
      <c r="E18" s="12"/>
      <c r="F18" s="12"/>
      <c r="G18" s="12"/>
      <c r="H18" s="13"/>
    </row>
    <row r="19" ht="18" customHeight="1" spans="1:8">
      <c r="A19" s="10"/>
      <c r="B19" s="11"/>
      <c r="C19" s="12"/>
      <c r="D19" s="12"/>
      <c r="E19" s="12"/>
      <c r="F19" s="12"/>
      <c r="G19" s="12"/>
      <c r="H19" s="13"/>
    </row>
    <row r="20" ht="18" customHeight="1" spans="1:8">
      <c r="A20" s="10"/>
      <c r="B20" s="11"/>
      <c r="C20" s="12"/>
      <c r="D20" s="12"/>
      <c r="E20" s="12"/>
      <c r="F20" s="12"/>
      <c r="G20" s="12"/>
      <c r="H20" s="13"/>
    </row>
    <row r="21" ht="18" customHeight="1" spans="1:8">
      <c r="A21" s="10"/>
      <c r="B21" s="11"/>
      <c r="C21" s="12"/>
      <c r="D21" s="12"/>
      <c r="E21" s="12"/>
      <c r="F21" s="12"/>
      <c r="G21" s="12"/>
      <c r="H21" s="13"/>
    </row>
    <row r="22" ht="18" customHeight="1" spans="1:8">
      <c r="A22" s="10"/>
      <c r="B22" s="11"/>
      <c r="C22" s="12"/>
      <c r="D22" s="12"/>
      <c r="E22" s="12"/>
      <c r="F22" s="12"/>
      <c r="G22" s="12"/>
      <c r="H22" s="13"/>
    </row>
    <row r="23" ht="18" customHeight="1" spans="1:8">
      <c r="A23" s="10"/>
      <c r="B23" s="11"/>
      <c r="C23" s="12"/>
      <c r="D23" s="12"/>
      <c r="E23" s="12"/>
      <c r="F23" s="12"/>
      <c r="G23" s="12"/>
      <c r="H23" s="13"/>
    </row>
    <row r="24" ht="18" customHeight="1" spans="1:8">
      <c r="A24" s="10"/>
      <c r="B24" s="11"/>
      <c r="C24" s="12"/>
      <c r="D24" s="12"/>
      <c r="E24" s="12"/>
      <c r="F24" s="12"/>
      <c r="G24" s="12"/>
      <c r="H24" s="13"/>
    </row>
    <row r="25" ht="18" customHeight="1" spans="1:8">
      <c r="A25" s="10"/>
      <c r="B25" s="11"/>
      <c r="C25" s="12"/>
      <c r="D25" s="12"/>
      <c r="E25" s="12"/>
      <c r="F25" s="12"/>
      <c r="G25" s="12"/>
      <c r="H25" s="13"/>
    </row>
    <row r="26" ht="18" customHeight="1" spans="1:8">
      <c r="A26" s="10"/>
      <c r="B26" s="11"/>
      <c r="C26" s="12"/>
      <c r="D26" s="12"/>
      <c r="E26" s="12"/>
      <c r="F26" s="12"/>
      <c r="G26" s="12"/>
      <c r="H26" s="13"/>
    </row>
    <row r="27" ht="18" customHeight="1" spans="1:8">
      <c r="A27" s="10"/>
      <c r="B27" s="11"/>
      <c r="C27" s="12"/>
      <c r="D27" s="12"/>
      <c r="E27" s="12"/>
      <c r="F27" s="12"/>
      <c r="G27" s="12"/>
      <c r="H27" s="13"/>
    </row>
    <row r="28" ht="18" customHeight="1" spans="1:8">
      <c r="A28" s="10"/>
      <c r="B28" s="11"/>
      <c r="C28" s="12"/>
      <c r="D28" s="12"/>
      <c r="E28" s="12"/>
      <c r="F28" s="12"/>
      <c r="G28" s="12"/>
      <c r="H28" s="13"/>
    </row>
    <row r="29" ht="18" customHeight="1" spans="1:8">
      <c r="A29" s="10"/>
      <c r="B29" s="11"/>
      <c r="C29" s="12"/>
      <c r="D29" s="12"/>
      <c r="E29" s="12"/>
      <c r="F29" s="12"/>
      <c r="G29" s="12"/>
      <c r="H29" s="13"/>
    </row>
    <row r="30" ht="18" customHeight="1" spans="1:8">
      <c r="A30" s="10"/>
      <c r="B30" s="11"/>
      <c r="C30" s="12"/>
      <c r="D30" s="12"/>
      <c r="E30" s="12"/>
      <c r="F30" s="12"/>
      <c r="G30" s="12"/>
      <c r="H30" s="13"/>
    </row>
    <row r="31" ht="18" customHeight="1" spans="1:8">
      <c r="A31" s="10"/>
      <c r="B31" s="11"/>
      <c r="C31" s="12"/>
      <c r="D31" s="12"/>
      <c r="E31" s="12"/>
      <c r="F31" s="12"/>
      <c r="G31" s="12"/>
      <c r="H31" s="13"/>
    </row>
    <row r="32" ht="18" customHeight="1" spans="1:8">
      <c r="A32" s="10"/>
      <c r="B32" s="11"/>
      <c r="C32" s="12"/>
      <c r="D32" s="12"/>
      <c r="E32" s="12"/>
      <c r="F32" s="12"/>
      <c r="G32" s="12"/>
      <c r="H32" s="13"/>
    </row>
    <row r="33" ht="18" customHeight="1" spans="1:8">
      <c r="A33" s="10"/>
      <c r="B33" s="11"/>
      <c r="C33" s="12"/>
      <c r="D33" s="12"/>
      <c r="E33" s="12"/>
      <c r="F33" s="12"/>
      <c r="G33" s="12"/>
      <c r="H33" s="13"/>
    </row>
    <row r="34" ht="18" customHeight="1" spans="1:8">
      <c r="A34" s="10"/>
      <c r="B34" s="11"/>
      <c r="C34" s="12"/>
      <c r="D34" s="12"/>
      <c r="E34" s="12"/>
      <c r="F34" s="12"/>
      <c r="G34" s="12"/>
      <c r="H34" s="13"/>
    </row>
    <row r="35" ht="18" customHeight="1" spans="1:8">
      <c r="A35" s="30" t="s">
        <v>36</v>
      </c>
      <c r="B35" s="31"/>
      <c r="C35" s="23">
        <f>C6</f>
        <v>118119.731891</v>
      </c>
      <c r="D35" s="23"/>
      <c r="E35" s="22"/>
      <c r="F35" s="22"/>
      <c r="G35" s="22"/>
      <c r="H35" s="16"/>
    </row>
    <row r="36" ht="25.5" customHeight="1" spans="1:8">
      <c r="A36" s="25" t="s">
        <v>37</v>
      </c>
      <c r="B36" s="25"/>
      <c r="C36" s="25"/>
      <c r="D36" s="25"/>
      <c r="E36" s="25"/>
      <c r="F36" s="25"/>
      <c r="G36" s="25"/>
      <c r="H36" s="25"/>
    </row>
  </sheetData>
  <mergeCells count="74">
    <mergeCell ref="A1:C1"/>
    <mergeCell ref="D1:F1"/>
    <mergeCell ref="G1:H1"/>
    <mergeCell ref="A2:H2"/>
    <mergeCell ref="A3:C3"/>
    <mergeCell ref="D3:F3"/>
    <mergeCell ref="G3:H3"/>
    <mergeCell ref="E4:H4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B35"/>
    <mergeCell ref="C35:D35"/>
    <mergeCell ref="F35:G35"/>
    <mergeCell ref="A36:H36"/>
    <mergeCell ref="A4:A5"/>
    <mergeCell ref="B4:B5"/>
    <mergeCell ref="C4:D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opLeftCell="A2" workbookViewId="0">
      <selection activeCell="C7" sqref="C7"/>
    </sheetView>
  </sheetViews>
  <sheetFormatPr defaultColWidth="9" defaultRowHeight="12" outlineLevelCol="7"/>
  <cols>
    <col min="1" max="1" width="7.83809523809524" customWidth="1"/>
    <col min="2" max="2" width="29.4285714285714" customWidth="1"/>
    <col min="3" max="3" width="19.8380952380952" customWidth="1"/>
    <col min="4" max="4" width="17.1619047619048" customWidth="1"/>
    <col min="5" max="5" width="1.16190476190476" hidden="1" customWidth="1"/>
    <col min="6" max="6" width="1.83809523809524" hidden="1" customWidth="1"/>
    <col min="7" max="7" width="13.6666666666667" customWidth="1"/>
    <col min="8" max="8" width="14.4285714285714" customWidth="1"/>
  </cols>
  <sheetData>
    <row r="1" ht="25.5" customHeight="1" spans="1:8">
      <c r="A1" s="1"/>
      <c r="B1" s="1"/>
      <c r="C1" s="1"/>
      <c r="D1" s="1"/>
      <c r="E1" s="1"/>
      <c r="F1" s="26"/>
      <c r="G1" s="24" t="s">
        <v>38</v>
      </c>
      <c r="H1" s="24"/>
    </row>
    <row r="2" ht="37.5" customHeight="1" spans="1:8">
      <c r="A2" s="3" t="s">
        <v>39</v>
      </c>
      <c r="B2" s="3"/>
      <c r="C2" s="3"/>
      <c r="D2" s="3"/>
      <c r="E2" s="3"/>
      <c r="F2" s="3"/>
      <c r="G2" s="27"/>
      <c r="H2" s="27"/>
    </row>
    <row r="3" ht="25.5" customHeight="1" spans="1:8">
      <c r="A3" s="28" t="s">
        <v>26</v>
      </c>
      <c r="B3" s="28"/>
      <c r="C3" s="28"/>
      <c r="D3" s="28"/>
      <c r="E3" s="28"/>
      <c r="F3" s="29"/>
      <c r="G3" s="6" t="s">
        <v>27</v>
      </c>
      <c r="H3" s="6"/>
    </row>
    <row r="4" ht="18" customHeight="1" spans="1:8">
      <c r="A4" s="7" t="s">
        <v>28</v>
      </c>
      <c r="B4" s="8" t="s">
        <v>40</v>
      </c>
      <c r="C4" s="8" t="s">
        <v>41</v>
      </c>
      <c r="D4" s="8" t="s">
        <v>42</v>
      </c>
      <c r="E4" s="8"/>
      <c r="F4" s="8"/>
      <c r="G4" s="8"/>
      <c r="H4" s="9"/>
    </row>
    <row r="5" ht="36.75" customHeight="1" spans="1:8">
      <c r="A5" s="10"/>
      <c r="B5" s="17"/>
      <c r="C5" s="17"/>
      <c r="D5" s="17" t="s">
        <v>43</v>
      </c>
      <c r="E5" s="17" t="s">
        <v>44</v>
      </c>
      <c r="F5" s="17"/>
      <c r="G5" s="17"/>
      <c r="H5" s="18" t="s">
        <v>45</v>
      </c>
    </row>
    <row r="6" ht="18" customHeight="1" spans="1:8">
      <c r="A6" s="10" t="s">
        <v>35</v>
      </c>
      <c r="B6" s="11" t="s">
        <v>46</v>
      </c>
      <c r="C6" s="21">
        <f>'表-04 单位工程招标控制价汇总表【建筑工程】'!G5</f>
        <v>110654.836391</v>
      </c>
      <c r="D6" s="12"/>
      <c r="E6" s="12"/>
      <c r="F6" s="12"/>
      <c r="G6" s="12"/>
      <c r="H6" s="13"/>
    </row>
    <row r="7" ht="18" customHeight="1" spans="1:8">
      <c r="A7" s="10" t="s">
        <v>47</v>
      </c>
      <c r="B7" s="11" t="s">
        <v>48</v>
      </c>
      <c r="C7" s="21">
        <f>'表-04 单位工程招标控制价汇总表【安装工程】'!G5</f>
        <v>7464.8955</v>
      </c>
      <c r="D7" s="12"/>
      <c r="E7" s="12"/>
      <c r="F7" s="12"/>
      <c r="G7" s="12"/>
      <c r="H7" s="13"/>
    </row>
    <row r="8" ht="18" customHeight="1" spans="1:8">
      <c r="A8" s="10"/>
      <c r="B8" s="11"/>
      <c r="C8" s="12"/>
      <c r="D8" s="12"/>
      <c r="E8" s="12"/>
      <c r="F8" s="12"/>
      <c r="G8" s="12"/>
      <c r="H8" s="13"/>
    </row>
    <row r="9" ht="18" customHeight="1" spans="1:8">
      <c r="A9" s="10"/>
      <c r="B9" s="11"/>
      <c r="C9" s="12"/>
      <c r="D9" s="12"/>
      <c r="E9" s="12"/>
      <c r="F9" s="12"/>
      <c r="G9" s="12"/>
      <c r="H9" s="13"/>
    </row>
    <row r="10" ht="18" customHeight="1" spans="1:8">
      <c r="A10" s="10"/>
      <c r="B10" s="11"/>
      <c r="C10" s="12"/>
      <c r="D10" s="12"/>
      <c r="E10" s="12"/>
      <c r="F10" s="12"/>
      <c r="G10" s="12"/>
      <c r="H10" s="13"/>
    </row>
    <row r="11" ht="18" customHeight="1" spans="1:8">
      <c r="A11" s="10"/>
      <c r="B11" s="11"/>
      <c r="C11" s="12"/>
      <c r="D11" s="12"/>
      <c r="E11" s="12"/>
      <c r="F11" s="12"/>
      <c r="G11" s="12"/>
      <c r="H11" s="13"/>
    </row>
    <row r="12" ht="18" customHeight="1" spans="1:8">
      <c r="A12" s="10"/>
      <c r="B12" s="11"/>
      <c r="C12" s="12"/>
      <c r="D12" s="12"/>
      <c r="E12" s="12"/>
      <c r="F12" s="12"/>
      <c r="G12" s="12"/>
      <c r="H12" s="13"/>
    </row>
    <row r="13" ht="18" customHeight="1" spans="1:8">
      <c r="A13" s="10"/>
      <c r="B13" s="11"/>
      <c r="C13" s="12"/>
      <c r="D13" s="12"/>
      <c r="E13" s="12"/>
      <c r="F13" s="12"/>
      <c r="G13" s="12"/>
      <c r="H13" s="13"/>
    </row>
    <row r="14" ht="18" customHeight="1" spans="1:8">
      <c r="A14" s="10"/>
      <c r="B14" s="11"/>
      <c r="C14" s="12"/>
      <c r="D14" s="12"/>
      <c r="E14" s="12"/>
      <c r="F14" s="12"/>
      <c r="G14" s="12"/>
      <c r="H14" s="13"/>
    </row>
    <row r="15" ht="18" customHeight="1" spans="1:8">
      <c r="A15" s="10"/>
      <c r="B15" s="11"/>
      <c r="C15" s="12"/>
      <c r="D15" s="12"/>
      <c r="E15" s="12"/>
      <c r="F15" s="12"/>
      <c r="G15" s="12"/>
      <c r="H15" s="13"/>
    </row>
    <row r="16" ht="18" customHeight="1" spans="1:8">
      <c r="A16" s="10"/>
      <c r="B16" s="11"/>
      <c r="C16" s="12"/>
      <c r="D16" s="12"/>
      <c r="E16" s="12"/>
      <c r="F16" s="12"/>
      <c r="G16" s="12"/>
      <c r="H16" s="13"/>
    </row>
    <row r="17" ht="18" customHeight="1" spans="1:8">
      <c r="A17" s="10"/>
      <c r="B17" s="11"/>
      <c r="C17" s="12"/>
      <c r="D17" s="12"/>
      <c r="E17" s="12"/>
      <c r="F17" s="12"/>
      <c r="G17" s="12"/>
      <c r="H17" s="13"/>
    </row>
    <row r="18" ht="18" customHeight="1" spans="1:8">
      <c r="A18" s="10"/>
      <c r="B18" s="11"/>
      <c r="C18" s="12"/>
      <c r="D18" s="12"/>
      <c r="E18" s="12"/>
      <c r="F18" s="12"/>
      <c r="G18" s="12"/>
      <c r="H18" s="13"/>
    </row>
    <row r="19" ht="18" customHeight="1" spans="1:8">
      <c r="A19" s="10"/>
      <c r="B19" s="11"/>
      <c r="C19" s="12"/>
      <c r="D19" s="12"/>
      <c r="E19" s="12"/>
      <c r="F19" s="12"/>
      <c r="G19" s="12"/>
      <c r="H19" s="13"/>
    </row>
    <row r="20" ht="18" customHeight="1" spans="1:8">
      <c r="A20" s="10"/>
      <c r="B20" s="11"/>
      <c r="C20" s="12"/>
      <c r="D20" s="12"/>
      <c r="E20" s="12"/>
      <c r="F20" s="12"/>
      <c r="G20" s="12"/>
      <c r="H20" s="13"/>
    </row>
    <row r="21" ht="18" customHeight="1" spans="1:8">
      <c r="A21" s="10"/>
      <c r="B21" s="11"/>
      <c r="C21" s="12"/>
      <c r="D21" s="12"/>
      <c r="E21" s="12"/>
      <c r="F21" s="12"/>
      <c r="G21" s="12"/>
      <c r="H21" s="13"/>
    </row>
    <row r="22" ht="18" customHeight="1" spans="1:8">
      <c r="A22" s="10"/>
      <c r="B22" s="11"/>
      <c r="C22" s="12"/>
      <c r="D22" s="12"/>
      <c r="E22" s="12"/>
      <c r="F22" s="12"/>
      <c r="G22" s="12"/>
      <c r="H22" s="13"/>
    </row>
    <row r="23" ht="18" customHeight="1" spans="1:8">
      <c r="A23" s="10"/>
      <c r="B23" s="11"/>
      <c r="C23" s="12"/>
      <c r="D23" s="12"/>
      <c r="E23" s="12"/>
      <c r="F23" s="12"/>
      <c r="G23" s="12"/>
      <c r="H23" s="13"/>
    </row>
    <row r="24" ht="18" customHeight="1" spans="1:8">
      <c r="A24" s="10"/>
      <c r="B24" s="11"/>
      <c r="C24" s="12"/>
      <c r="D24" s="12"/>
      <c r="E24" s="12"/>
      <c r="F24" s="12"/>
      <c r="G24" s="12"/>
      <c r="H24" s="13"/>
    </row>
    <row r="25" ht="18" customHeight="1" spans="1:8">
      <c r="A25" s="10"/>
      <c r="B25" s="11"/>
      <c r="C25" s="12"/>
      <c r="D25" s="12"/>
      <c r="E25" s="12"/>
      <c r="F25" s="12"/>
      <c r="G25" s="12"/>
      <c r="H25" s="13"/>
    </row>
    <row r="26" ht="18" customHeight="1" spans="1:8">
      <c r="A26" s="10"/>
      <c r="B26" s="11"/>
      <c r="C26" s="12"/>
      <c r="D26" s="12"/>
      <c r="E26" s="12"/>
      <c r="F26" s="12"/>
      <c r="G26" s="12"/>
      <c r="H26" s="13"/>
    </row>
    <row r="27" ht="18" customHeight="1" spans="1:8">
      <c r="A27" s="10"/>
      <c r="B27" s="11"/>
      <c r="C27" s="12"/>
      <c r="D27" s="12"/>
      <c r="E27" s="12"/>
      <c r="F27" s="12"/>
      <c r="G27" s="12"/>
      <c r="H27" s="13"/>
    </row>
    <row r="28" ht="18" customHeight="1" spans="1:8">
      <c r="A28" s="10"/>
      <c r="B28" s="11"/>
      <c r="C28" s="12"/>
      <c r="D28" s="12"/>
      <c r="E28" s="12"/>
      <c r="F28" s="12"/>
      <c r="G28" s="12"/>
      <c r="H28" s="13"/>
    </row>
    <row r="29" ht="18" customHeight="1" spans="1:8">
      <c r="A29" s="10"/>
      <c r="B29" s="11"/>
      <c r="C29" s="12"/>
      <c r="D29" s="12"/>
      <c r="E29" s="12"/>
      <c r="F29" s="12"/>
      <c r="G29" s="12"/>
      <c r="H29" s="13"/>
    </row>
    <row r="30" ht="18" customHeight="1" spans="1:8">
      <c r="A30" s="10"/>
      <c r="B30" s="11"/>
      <c r="C30" s="12"/>
      <c r="D30" s="12"/>
      <c r="E30" s="12"/>
      <c r="F30" s="12"/>
      <c r="G30" s="12"/>
      <c r="H30" s="13"/>
    </row>
    <row r="31" ht="18" customHeight="1" spans="1:8">
      <c r="A31" s="10"/>
      <c r="B31" s="11"/>
      <c r="C31" s="12"/>
      <c r="D31" s="12"/>
      <c r="E31" s="12"/>
      <c r="F31" s="12"/>
      <c r="G31" s="12"/>
      <c r="H31" s="13"/>
    </row>
    <row r="32" ht="18" customHeight="1" spans="1:8">
      <c r="A32" s="10"/>
      <c r="B32" s="11"/>
      <c r="C32" s="12"/>
      <c r="D32" s="12"/>
      <c r="E32" s="12"/>
      <c r="F32" s="12"/>
      <c r="G32" s="12"/>
      <c r="H32" s="13"/>
    </row>
    <row r="33" ht="18" customHeight="1" spans="1:8">
      <c r="A33" s="10"/>
      <c r="B33" s="11"/>
      <c r="C33" s="12"/>
      <c r="D33" s="12"/>
      <c r="E33" s="12"/>
      <c r="F33" s="12"/>
      <c r="G33" s="12"/>
      <c r="H33" s="13"/>
    </row>
    <row r="34" ht="18" customHeight="1" spans="1:8">
      <c r="A34" s="10"/>
      <c r="B34" s="11"/>
      <c r="C34" s="12"/>
      <c r="D34" s="12"/>
      <c r="E34" s="12"/>
      <c r="F34" s="12"/>
      <c r="G34" s="12"/>
      <c r="H34" s="13"/>
    </row>
    <row r="35" ht="18" customHeight="1" spans="1:8">
      <c r="A35" s="10"/>
      <c r="B35" s="11"/>
      <c r="C35" s="12"/>
      <c r="D35" s="12"/>
      <c r="E35" s="12"/>
      <c r="F35" s="12"/>
      <c r="G35" s="12"/>
      <c r="H35" s="13"/>
    </row>
    <row r="36" ht="18" customHeight="1" spans="1:8">
      <c r="A36" s="14" t="s">
        <v>49</v>
      </c>
      <c r="B36" s="15"/>
      <c r="C36" s="23">
        <f>C6+C7</f>
        <v>118119.731891</v>
      </c>
      <c r="D36" s="22"/>
      <c r="E36" s="22"/>
      <c r="F36" s="22"/>
      <c r="G36" s="22"/>
      <c r="H36" s="16"/>
    </row>
    <row r="37" ht="18" customHeight="1" spans="1:8">
      <c r="A37" s="25" t="s">
        <v>50</v>
      </c>
      <c r="B37" s="25"/>
      <c r="C37" s="25"/>
      <c r="D37" s="25"/>
      <c r="E37" s="25"/>
      <c r="F37" s="25"/>
      <c r="G37" s="25"/>
      <c r="H37" s="25"/>
    </row>
  </sheetData>
  <mergeCells count="43">
    <mergeCell ref="A1:E1"/>
    <mergeCell ref="G1:H1"/>
    <mergeCell ref="A2:H2"/>
    <mergeCell ref="A3:E3"/>
    <mergeCell ref="G3:H3"/>
    <mergeCell ref="D4:H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A36:B36"/>
    <mergeCell ref="E36:G36"/>
    <mergeCell ref="A37:H37"/>
    <mergeCell ref="A4:A5"/>
    <mergeCell ref="B4:B5"/>
    <mergeCell ref="C4:C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2" workbookViewId="0">
      <selection activeCell="G25" sqref="G25:H25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7.85714285714286" customWidth="1"/>
    <col min="6" max="6" width="6.66666666666667" hidden="1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"/>
      <c r="B1" s="1"/>
      <c r="C1" s="1"/>
      <c r="D1" s="1"/>
      <c r="E1" s="1"/>
      <c r="F1" s="1"/>
      <c r="G1" s="1"/>
      <c r="H1" s="24" t="s">
        <v>51</v>
      </c>
      <c r="I1" s="24"/>
    </row>
    <row r="2" ht="29.25" customHeight="1" spans="1:9">
      <c r="A2" s="3" t="s">
        <v>52</v>
      </c>
      <c r="B2" s="3"/>
      <c r="C2" s="3"/>
      <c r="D2" s="3"/>
      <c r="E2" s="3"/>
      <c r="F2" s="3"/>
      <c r="G2" s="3"/>
      <c r="H2" s="3"/>
      <c r="I2" s="3"/>
    </row>
    <row r="3" ht="25.5" customHeight="1" spans="1:9">
      <c r="A3" s="5" t="s">
        <v>53</v>
      </c>
      <c r="B3" s="5"/>
      <c r="C3" s="5"/>
      <c r="D3" s="5"/>
      <c r="E3" s="5"/>
      <c r="F3" s="5"/>
      <c r="G3" s="5"/>
      <c r="H3" s="2" t="s">
        <v>54</v>
      </c>
      <c r="I3" s="2"/>
    </row>
    <row r="4" ht="27.75" customHeight="1" spans="1:9">
      <c r="A4" s="7" t="s">
        <v>28</v>
      </c>
      <c r="B4" s="7"/>
      <c r="C4" s="8" t="s">
        <v>55</v>
      </c>
      <c r="D4" s="8"/>
      <c r="E4" s="8"/>
      <c r="F4" s="8"/>
      <c r="G4" s="8" t="s">
        <v>56</v>
      </c>
      <c r="H4" s="8"/>
      <c r="I4" s="9" t="s">
        <v>57</v>
      </c>
    </row>
    <row r="5" ht="27.75" customHeight="1" spans="1:9">
      <c r="A5" s="10" t="s">
        <v>35</v>
      </c>
      <c r="B5" s="10"/>
      <c r="C5" s="11" t="s">
        <v>58</v>
      </c>
      <c r="D5" s="11"/>
      <c r="E5" s="11"/>
      <c r="F5" s="11"/>
      <c r="G5" s="21">
        <f>'表-09 分部分项工程项目清单计价表【建筑工程】'!L67</f>
        <v>110654.836391</v>
      </c>
      <c r="H5" s="21"/>
      <c r="I5" s="13"/>
    </row>
    <row r="6" ht="27.75" customHeight="1" spans="1:9">
      <c r="A6" s="10" t="s">
        <v>59</v>
      </c>
      <c r="B6" s="10"/>
      <c r="C6" s="11" t="s">
        <v>60</v>
      </c>
      <c r="D6" s="11"/>
      <c r="E6" s="11"/>
      <c r="F6" s="11"/>
      <c r="G6" s="21">
        <f>G5</f>
        <v>110654.836391</v>
      </c>
      <c r="H6" s="21"/>
      <c r="I6" s="13"/>
    </row>
    <row r="7" ht="27.75" customHeight="1" spans="1:9">
      <c r="A7" s="10" t="s">
        <v>47</v>
      </c>
      <c r="B7" s="10"/>
      <c r="C7" s="11" t="s">
        <v>61</v>
      </c>
      <c r="D7" s="11"/>
      <c r="E7" s="11"/>
      <c r="F7" s="11"/>
      <c r="G7" s="12"/>
      <c r="H7" s="12"/>
      <c r="I7" s="13"/>
    </row>
    <row r="8" ht="27.75" customHeight="1" spans="1:9">
      <c r="A8" s="10" t="s">
        <v>62</v>
      </c>
      <c r="B8" s="10"/>
      <c r="C8" s="11" t="s">
        <v>63</v>
      </c>
      <c r="D8" s="11"/>
      <c r="E8" s="11"/>
      <c r="F8" s="11"/>
      <c r="G8" s="12"/>
      <c r="H8" s="12"/>
      <c r="I8" s="13"/>
    </row>
    <row r="9" ht="27.75" customHeight="1" spans="1:9">
      <c r="A9" s="10" t="s">
        <v>64</v>
      </c>
      <c r="B9" s="10"/>
      <c r="C9" s="11" t="s">
        <v>65</v>
      </c>
      <c r="D9" s="11"/>
      <c r="E9" s="11"/>
      <c r="F9" s="11"/>
      <c r="G9" s="12"/>
      <c r="H9" s="12"/>
      <c r="I9" s="13"/>
    </row>
    <row r="10" ht="27.75" customHeight="1" spans="1:9">
      <c r="A10" s="10" t="s">
        <v>66</v>
      </c>
      <c r="B10" s="10"/>
      <c r="C10" s="11" t="s">
        <v>67</v>
      </c>
      <c r="D10" s="11"/>
      <c r="E10" s="11"/>
      <c r="F10" s="11"/>
      <c r="G10" s="12"/>
      <c r="H10" s="12"/>
      <c r="I10" s="13" t="s">
        <v>68</v>
      </c>
    </row>
    <row r="11" ht="27.75" customHeight="1" spans="1:9">
      <c r="A11" s="10"/>
      <c r="B11" s="10"/>
      <c r="C11" s="11"/>
      <c r="D11" s="11"/>
      <c r="E11" s="11"/>
      <c r="F11" s="11"/>
      <c r="G11" s="12"/>
      <c r="H11" s="12"/>
      <c r="I11" s="13"/>
    </row>
    <row r="12" ht="27.75" customHeight="1" spans="1:9">
      <c r="A12" s="10"/>
      <c r="B12" s="10"/>
      <c r="C12" s="11"/>
      <c r="D12" s="11"/>
      <c r="E12" s="11"/>
      <c r="F12" s="11"/>
      <c r="G12" s="12"/>
      <c r="H12" s="12"/>
      <c r="I12" s="13"/>
    </row>
    <row r="13" ht="27.75" customHeight="1" spans="1:9">
      <c r="A13" s="10"/>
      <c r="B13" s="10"/>
      <c r="C13" s="11"/>
      <c r="D13" s="11"/>
      <c r="E13" s="11"/>
      <c r="F13" s="11"/>
      <c r="G13" s="12"/>
      <c r="H13" s="12"/>
      <c r="I13" s="13"/>
    </row>
    <row r="14" ht="27.75" customHeight="1" spans="1:9">
      <c r="A14" s="10"/>
      <c r="B14" s="10"/>
      <c r="C14" s="11"/>
      <c r="D14" s="11"/>
      <c r="E14" s="11"/>
      <c r="F14" s="11"/>
      <c r="G14" s="12"/>
      <c r="H14" s="12"/>
      <c r="I14" s="13"/>
    </row>
    <row r="15" ht="27.75" customHeight="1" spans="1:9">
      <c r="A15" s="10"/>
      <c r="B15" s="10"/>
      <c r="C15" s="11"/>
      <c r="D15" s="11"/>
      <c r="E15" s="11"/>
      <c r="F15" s="11"/>
      <c r="G15" s="12"/>
      <c r="H15" s="12"/>
      <c r="I15" s="13"/>
    </row>
    <row r="16" ht="27.75" customHeight="1" spans="1:9">
      <c r="A16" s="10"/>
      <c r="B16" s="10"/>
      <c r="C16" s="11"/>
      <c r="D16" s="11"/>
      <c r="E16" s="11"/>
      <c r="F16" s="11"/>
      <c r="G16" s="12"/>
      <c r="H16" s="12"/>
      <c r="I16" s="13"/>
    </row>
    <row r="17" ht="27.75" customHeight="1" spans="1:9">
      <c r="A17" s="10"/>
      <c r="B17" s="10"/>
      <c r="C17" s="11"/>
      <c r="D17" s="11"/>
      <c r="E17" s="11"/>
      <c r="F17" s="11"/>
      <c r="G17" s="12"/>
      <c r="H17" s="12"/>
      <c r="I17" s="13"/>
    </row>
    <row r="18" ht="27.75" customHeight="1" spans="1:9">
      <c r="A18" s="10"/>
      <c r="B18" s="10"/>
      <c r="C18" s="11"/>
      <c r="D18" s="11"/>
      <c r="E18" s="11"/>
      <c r="F18" s="11"/>
      <c r="G18" s="12"/>
      <c r="H18" s="12"/>
      <c r="I18" s="13"/>
    </row>
    <row r="19" ht="27.75" customHeight="1" spans="1:9">
      <c r="A19" s="10"/>
      <c r="B19" s="10"/>
      <c r="C19" s="11"/>
      <c r="D19" s="11"/>
      <c r="E19" s="11"/>
      <c r="F19" s="11"/>
      <c r="G19" s="12"/>
      <c r="H19" s="12"/>
      <c r="I19" s="13"/>
    </row>
    <row r="20" ht="27.75" customHeight="1" spans="1:9">
      <c r="A20" s="10"/>
      <c r="B20" s="10"/>
      <c r="C20" s="11"/>
      <c r="D20" s="11"/>
      <c r="E20" s="11"/>
      <c r="F20" s="11"/>
      <c r="G20" s="12"/>
      <c r="H20" s="12"/>
      <c r="I20" s="13"/>
    </row>
    <row r="21" ht="27.75" customHeight="1" spans="1:9">
      <c r="A21" s="10"/>
      <c r="B21" s="10"/>
      <c r="C21" s="11"/>
      <c r="D21" s="11"/>
      <c r="E21" s="11"/>
      <c r="F21" s="11"/>
      <c r="G21" s="12"/>
      <c r="H21" s="12"/>
      <c r="I21" s="13"/>
    </row>
    <row r="22" ht="27.75" customHeight="1" spans="1:9">
      <c r="A22" s="10"/>
      <c r="B22" s="10"/>
      <c r="C22" s="11"/>
      <c r="D22" s="11"/>
      <c r="E22" s="11"/>
      <c r="F22" s="11"/>
      <c r="G22" s="12"/>
      <c r="H22" s="12"/>
      <c r="I22" s="13"/>
    </row>
    <row r="23" ht="27.75" customHeight="1" spans="1:9">
      <c r="A23" s="10"/>
      <c r="B23" s="10"/>
      <c r="C23" s="11"/>
      <c r="D23" s="11"/>
      <c r="E23" s="11"/>
      <c r="F23" s="11"/>
      <c r="G23" s="12"/>
      <c r="H23" s="12"/>
      <c r="I23" s="13"/>
    </row>
    <row r="24" ht="27.75" customHeight="1" spans="1:9">
      <c r="A24" s="10"/>
      <c r="B24" s="10"/>
      <c r="C24" s="11"/>
      <c r="D24" s="11"/>
      <c r="E24" s="11"/>
      <c r="F24" s="11"/>
      <c r="G24" s="12"/>
      <c r="H24" s="12"/>
      <c r="I24" s="13"/>
    </row>
    <row r="25" ht="27.75" customHeight="1" spans="1:9">
      <c r="A25" s="14" t="s">
        <v>69</v>
      </c>
      <c r="B25" s="14"/>
      <c r="C25" s="15"/>
      <c r="D25" s="15"/>
      <c r="E25" s="15"/>
      <c r="F25" s="15"/>
      <c r="G25" s="23">
        <f>G6</f>
        <v>110654.836391</v>
      </c>
      <c r="H25" s="23"/>
      <c r="I25" s="16"/>
    </row>
    <row r="26" ht="25.5" customHeight="1" spans="1:9">
      <c r="A26" s="25" t="s">
        <v>70</v>
      </c>
      <c r="B26" s="25"/>
      <c r="C26" s="25"/>
      <c r="D26" s="25"/>
      <c r="E26" s="25"/>
      <c r="F26" s="25"/>
      <c r="G26" s="25"/>
      <c r="H26" s="25"/>
      <c r="I26" s="25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showGridLines="0" workbookViewId="0">
      <selection activeCell="L53" sqref="L53"/>
    </sheetView>
  </sheetViews>
  <sheetFormatPr defaultColWidth="9" defaultRowHeight="12"/>
  <cols>
    <col min="1" max="1" width="9.17142857142857" customWidth="1"/>
    <col min="2" max="2" width="10.5047619047619" customWidth="1"/>
    <col min="3" max="3" width="2.85714285714286" customWidth="1"/>
    <col min="4" max="4" width="16.5047619047619" customWidth="1"/>
    <col min="5" max="5" width="0.142857142857143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2" width="17.6666666666667" customWidth="1"/>
    <col min="13" max="13" width="17.7142857142857" customWidth="1"/>
    <col min="14" max="14" width="0.171428571428571" hidden="1" customWidth="1"/>
  </cols>
  <sheetData>
    <row r="1" ht="24" customHeight="1" spans="1:14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.25" customHeight="1" spans="1:14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75" customHeight="1" spans="1:14">
      <c r="A3" s="5" t="s">
        <v>53</v>
      </c>
      <c r="B3" s="5"/>
      <c r="C3" s="5"/>
      <c r="D3" s="5"/>
      <c r="E3" s="5"/>
      <c r="F3" s="5"/>
      <c r="G3" s="5"/>
      <c r="H3" s="5"/>
      <c r="I3" s="5"/>
      <c r="J3" s="2" t="s">
        <v>73</v>
      </c>
      <c r="K3" s="2"/>
      <c r="L3" s="2"/>
      <c r="M3" s="2"/>
      <c r="N3" s="2"/>
    </row>
    <row r="4" ht="14.25" customHeight="1" spans="1:14">
      <c r="A4" s="7" t="s">
        <v>28</v>
      </c>
      <c r="B4" s="8" t="s">
        <v>74</v>
      </c>
      <c r="C4" s="8"/>
      <c r="D4" s="8" t="s">
        <v>75</v>
      </c>
      <c r="E4" s="8"/>
      <c r="F4" s="8" t="s">
        <v>76</v>
      </c>
      <c r="G4" s="8"/>
      <c r="H4" s="8" t="s">
        <v>77</v>
      </c>
      <c r="I4" s="8" t="s">
        <v>78</v>
      </c>
      <c r="J4" s="8"/>
      <c r="K4" s="8" t="s">
        <v>79</v>
      </c>
      <c r="L4" s="8"/>
      <c r="M4" s="9"/>
    </row>
    <row r="5" ht="17.25" customHeight="1" spans="1:14">
      <c r="A5" s="10"/>
      <c r="B5" s="17"/>
      <c r="C5" s="17"/>
      <c r="D5" s="17"/>
      <c r="E5" s="17"/>
      <c r="F5" s="17"/>
      <c r="G5" s="17"/>
      <c r="H5" s="17"/>
      <c r="I5" s="17"/>
      <c r="J5" s="17"/>
      <c r="K5" s="17" t="s">
        <v>80</v>
      </c>
      <c r="L5" s="17" t="s">
        <v>81</v>
      </c>
      <c r="M5" s="18" t="s">
        <v>82</v>
      </c>
    </row>
    <row r="6" ht="14.25" customHeight="1" spans="1:14">
      <c r="A6" s="10"/>
      <c r="B6" s="17" t="s">
        <v>83</v>
      </c>
      <c r="C6" s="17"/>
      <c r="D6" s="11" t="s">
        <v>46</v>
      </c>
      <c r="E6" s="11"/>
      <c r="F6" s="11"/>
      <c r="G6" s="11"/>
      <c r="H6" s="19"/>
      <c r="I6" s="19"/>
      <c r="J6" s="19"/>
      <c r="K6" s="19"/>
      <c r="L6" s="19"/>
      <c r="M6" s="20"/>
    </row>
    <row r="7" ht="250.5" customHeight="1" spans="1:14">
      <c r="A7" s="10">
        <v>1</v>
      </c>
      <c r="B7" s="17" t="s">
        <v>84</v>
      </c>
      <c r="C7" s="17"/>
      <c r="D7" s="11" t="s">
        <v>85</v>
      </c>
      <c r="E7" s="11"/>
      <c r="F7" s="11" t="s">
        <v>86</v>
      </c>
      <c r="G7" s="11"/>
      <c r="H7" s="17" t="s">
        <v>87</v>
      </c>
      <c r="I7" s="12">
        <v>39.39</v>
      </c>
      <c r="J7" s="12"/>
      <c r="K7" s="12">
        <f>0.85*24</f>
        <v>20.4</v>
      </c>
      <c r="L7" s="21">
        <f>I7*K7</f>
        <v>803.556</v>
      </c>
      <c r="M7" s="13"/>
    </row>
    <row r="8" ht="14.25" customHeight="1" spans="1:14">
      <c r="A8" s="14" t="s">
        <v>88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23">
        <f>L7</f>
        <v>803.556</v>
      </c>
      <c r="M8" s="16"/>
    </row>
    <row r="9" ht="24" customHeight="1" spans="1:14">
      <c r="A9" s="2" t="s">
        <v>71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ht="29.25" customHeight="1" spans="1:14">
      <c r="A10" s="3" t="s">
        <v>72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ht="18.75" customHeight="1" spans="1:14">
      <c r="A11" s="5" t="s">
        <v>53</v>
      </c>
      <c r="B11" s="5"/>
      <c r="C11" s="5"/>
      <c r="D11" s="5"/>
      <c r="E11" s="5"/>
      <c r="F11" s="5"/>
      <c r="G11" s="5"/>
      <c r="H11" s="5"/>
      <c r="I11" s="5"/>
      <c r="J11" s="2" t="s">
        <v>89</v>
      </c>
      <c r="K11" s="2"/>
      <c r="L11" s="2"/>
      <c r="M11" s="2"/>
      <c r="N11" s="2"/>
    </row>
    <row r="12" ht="14.25" customHeight="1" spans="1:14">
      <c r="A12" s="7" t="s">
        <v>28</v>
      </c>
      <c r="B12" s="8" t="s">
        <v>74</v>
      </c>
      <c r="C12" s="8"/>
      <c r="D12" s="8" t="s">
        <v>75</v>
      </c>
      <c r="E12" s="8"/>
      <c r="F12" s="8" t="s">
        <v>76</v>
      </c>
      <c r="G12" s="8"/>
      <c r="H12" s="8" t="s">
        <v>77</v>
      </c>
      <c r="I12" s="8" t="s">
        <v>78</v>
      </c>
      <c r="J12" s="8"/>
      <c r="K12" s="8" t="s">
        <v>79</v>
      </c>
      <c r="L12" s="8"/>
      <c r="M12" s="9"/>
    </row>
    <row r="13" ht="17.25" customHeight="1" spans="1:14">
      <c r="A13" s="10"/>
      <c r="B13" s="17"/>
      <c r="C13" s="17"/>
      <c r="D13" s="17"/>
      <c r="E13" s="17"/>
      <c r="F13" s="17"/>
      <c r="G13" s="17"/>
      <c r="H13" s="17"/>
      <c r="I13" s="17"/>
      <c r="J13" s="17"/>
      <c r="K13" s="17" t="s">
        <v>80</v>
      </c>
      <c r="L13" s="17" t="s">
        <v>81</v>
      </c>
      <c r="M13" s="18" t="s">
        <v>82</v>
      </c>
    </row>
    <row r="14" ht="126.75" customHeight="1" spans="1:14">
      <c r="A14" s="10">
        <v>2</v>
      </c>
      <c r="B14" s="17" t="s">
        <v>90</v>
      </c>
      <c r="C14" s="17"/>
      <c r="D14" s="11" t="s">
        <v>91</v>
      </c>
      <c r="E14" s="11"/>
      <c r="F14" s="11" t="s">
        <v>92</v>
      </c>
      <c r="G14" s="11"/>
      <c r="H14" s="17" t="s">
        <v>93</v>
      </c>
      <c r="I14" s="12">
        <v>22.64</v>
      </c>
      <c r="J14" s="12"/>
      <c r="K14" s="21">
        <f>0.85*30.82</f>
        <v>26.197</v>
      </c>
      <c r="L14" s="21">
        <f>I14*K14</f>
        <v>593.10008</v>
      </c>
      <c r="M14" s="13"/>
    </row>
    <row r="15" ht="138" customHeight="1" spans="1:14">
      <c r="A15" s="10">
        <v>3</v>
      </c>
      <c r="B15" s="17" t="s">
        <v>94</v>
      </c>
      <c r="C15" s="17"/>
      <c r="D15" s="11" t="s">
        <v>95</v>
      </c>
      <c r="E15" s="11"/>
      <c r="F15" s="11" t="s">
        <v>96</v>
      </c>
      <c r="G15" s="11"/>
      <c r="H15" s="17" t="s">
        <v>87</v>
      </c>
      <c r="I15" s="12">
        <v>2.26</v>
      </c>
      <c r="J15" s="12"/>
      <c r="K15" s="21">
        <f>0.85*523.82</f>
        <v>445.247</v>
      </c>
      <c r="L15" s="21">
        <f>I15*K15</f>
        <v>1006.25822</v>
      </c>
      <c r="M15" s="13"/>
    </row>
    <row r="16" ht="14.25" customHeight="1" spans="1:14">
      <c r="A16" s="14" t="s">
        <v>88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3">
        <f>L14+L15</f>
        <v>1599.3583</v>
      </c>
      <c r="M16" s="16"/>
    </row>
    <row r="17" ht="24" customHeight="1" spans="1:14">
      <c r="A17" s="2" t="s">
        <v>71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ht="29.25" customHeight="1" spans="1:14">
      <c r="A18" s="3" t="s">
        <v>72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18.75" customHeight="1" spans="1:14">
      <c r="A19" s="5" t="s">
        <v>53</v>
      </c>
      <c r="B19" s="5"/>
      <c r="C19" s="5"/>
      <c r="D19" s="5"/>
      <c r="E19" s="5"/>
      <c r="F19" s="5"/>
      <c r="G19" s="5"/>
      <c r="H19" s="5"/>
      <c r="I19" s="5"/>
      <c r="J19" s="2" t="s">
        <v>97</v>
      </c>
      <c r="K19" s="2"/>
      <c r="L19" s="2"/>
      <c r="M19" s="2"/>
      <c r="N19" s="2"/>
    </row>
    <row r="20" ht="14.25" customHeight="1" spans="1:14">
      <c r="A20" s="7" t="s">
        <v>28</v>
      </c>
      <c r="B20" s="8" t="s">
        <v>74</v>
      </c>
      <c r="C20" s="8"/>
      <c r="D20" s="8" t="s">
        <v>75</v>
      </c>
      <c r="E20" s="8"/>
      <c r="F20" s="8" t="s">
        <v>76</v>
      </c>
      <c r="G20" s="8"/>
      <c r="H20" s="8" t="s">
        <v>77</v>
      </c>
      <c r="I20" s="8" t="s">
        <v>78</v>
      </c>
      <c r="J20" s="8"/>
      <c r="K20" s="8" t="s">
        <v>79</v>
      </c>
      <c r="L20" s="8"/>
      <c r="M20" s="9"/>
    </row>
    <row r="21" ht="17.25" customHeight="1" spans="1:14">
      <c r="A21" s="10"/>
      <c r="B21" s="17"/>
      <c r="C21" s="17"/>
      <c r="D21" s="17"/>
      <c r="E21" s="17"/>
      <c r="F21" s="17"/>
      <c r="G21" s="17"/>
      <c r="H21" s="17"/>
      <c r="I21" s="17"/>
      <c r="J21" s="17"/>
      <c r="K21" s="17" t="s">
        <v>80</v>
      </c>
      <c r="L21" s="17" t="s">
        <v>81</v>
      </c>
      <c r="M21" s="18" t="s">
        <v>82</v>
      </c>
    </row>
    <row r="22" ht="138" customHeight="1" spans="1:14">
      <c r="A22" s="10">
        <v>4</v>
      </c>
      <c r="B22" s="17" t="s">
        <v>98</v>
      </c>
      <c r="C22" s="17"/>
      <c r="D22" s="11" t="s">
        <v>99</v>
      </c>
      <c r="E22" s="11"/>
      <c r="F22" s="11" t="s">
        <v>100</v>
      </c>
      <c r="G22" s="11"/>
      <c r="H22" s="17" t="s">
        <v>87</v>
      </c>
      <c r="I22" s="12">
        <v>14.5</v>
      </c>
      <c r="J22" s="12"/>
      <c r="K22" s="21">
        <f>0.85*581.77</f>
        <v>494.5045</v>
      </c>
      <c r="L22" s="21">
        <f>I22*K22</f>
        <v>7170.31525</v>
      </c>
      <c r="M22" s="13"/>
    </row>
    <row r="23" ht="104.25" customHeight="1" spans="1:14">
      <c r="A23" s="10">
        <v>5</v>
      </c>
      <c r="B23" s="17" t="s">
        <v>101</v>
      </c>
      <c r="C23" s="17"/>
      <c r="D23" s="11" t="s">
        <v>102</v>
      </c>
      <c r="E23" s="11"/>
      <c r="F23" s="11" t="s">
        <v>103</v>
      </c>
      <c r="G23" s="11"/>
      <c r="H23" s="17" t="s">
        <v>104</v>
      </c>
      <c r="I23" s="12">
        <v>0.452</v>
      </c>
      <c r="J23" s="12"/>
      <c r="K23" s="21">
        <f>0.85*5457.84</f>
        <v>4639.164</v>
      </c>
      <c r="L23" s="21">
        <f>I23*K23</f>
        <v>2096.902128</v>
      </c>
      <c r="M23" s="13"/>
    </row>
    <row r="24" ht="14.25" customHeight="1" spans="1:14">
      <c r="A24" s="14" t="s">
        <v>88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3">
        <f>L22+L23</f>
        <v>9267.217378</v>
      </c>
      <c r="M24" s="16"/>
    </row>
    <row r="25" ht="24" customHeight="1" spans="1:14">
      <c r="A25" s="2" t="s">
        <v>71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29.25" customHeight="1" spans="1:14">
      <c r="A26" s="3" t="s">
        <v>72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8.75" customHeight="1" spans="1:14">
      <c r="A27" s="5" t="s">
        <v>53</v>
      </c>
      <c r="B27" s="5"/>
      <c r="C27" s="5"/>
      <c r="D27" s="5"/>
      <c r="E27" s="5"/>
      <c r="F27" s="5"/>
      <c r="G27" s="5"/>
      <c r="H27" s="5"/>
      <c r="I27" s="5"/>
      <c r="J27" s="2" t="s">
        <v>105</v>
      </c>
      <c r="K27" s="2"/>
      <c r="L27" s="2"/>
      <c r="M27" s="2"/>
      <c r="N27" s="2"/>
    </row>
    <row r="28" ht="14.25" customHeight="1" spans="1:14">
      <c r="A28" s="7" t="s">
        <v>28</v>
      </c>
      <c r="B28" s="8" t="s">
        <v>74</v>
      </c>
      <c r="C28" s="8"/>
      <c r="D28" s="8" t="s">
        <v>75</v>
      </c>
      <c r="E28" s="8"/>
      <c r="F28" s="8" t="s">
        <v>76</v>
      </c>
      <c r="G28" s="8"/>
      <c r="H28" s="8" t="s">
        <v>77</v>
      </c>
      <c r="I28" s="8" t="s">
        <v>78</v>
      </c>
      <c r="J28" s="8"/>
      <c r="K28" s="8" t="s">
        <v>79</v>
      </c>
      <c r="L28" s="8"/>
      <c r="M28" s="9"/>
    </row>
    <row r="29" ht="17.25" customHeight="1" spans="1:14">
      <c r="A29" s="10"/>
      <c r="B29" s="17"/>
      <c r="C29" s="17"/>
      <c r="D29" s="17"/>
      <c r="E29" s="17"/>
      <c r="F29" s="17"/>
      <c r="G29" s="17"/>
      <c r="H29" s="17"/>
      <c r="I29" s="17"/>
      <c r="J29" s="17"/>
      <c r="K29" s="17" t="s">
        <v>80</v>
      </c>
      <c r="L29" s="17" t="s">
        <v>81</v>
      </c>
      <c r="M29" s="18" t="s">
        <v>82</v>
      </c>
    </row>
    <row r="30" ht="216.75" customHeight="1" spans="1:14">
      <c r="A30" s="10">
        <v>6</v>
      </c>
      <c r="B30" s="17" t="s">
        <v>106</v>
      </c>
      <c r="C30" s="17"/>
      <c r="D30" s="11" t="s">
        <v>107</v>
      </c>
      <c r="E30" s="11"/>
      <c r="F30" s="11" t="s">
        <v>108</v>
      </c>
      <c r="G30" s="11"/>
      <c r="H30" s="17" t="s">
        <v>104</v>
      </c>
      <c r="I30" s="12">
        <v>0.773</v>
      </c>
      <c r="J30" s="12"/>
      <c r="K30" s="12">
        <f>0.85*9250.4</f>
        <v>7862.84</v>
      </c>
      <c r="L30" s="21">
        <f>I30*K30</f>
        <v>6077.97532</v>
      </c>
      <c r="M30" s="13"/>
    </row>
    <row r="31" ht="14.25" customHeight="1" spans="1:14">
      <c r="A31" s="14" t="s">
        <v>88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23">
        <f>L30</f>
        <v>6077.97532</v>
      </c>
      <c r="M31" s="16"/>
    </row>
    <row r="32" ht="24" customHeight="1" spans="1:14">
      <c r="A32" s="2" t="s">
        <v>71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29.25" customHeight="1" spans="1:14">
      <c r="A33" s="3" t="s">
        <v>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8.75" customHeight="1" spans="1:14">
      <c r="A34" s="5" t="s">
        <v>53</v>
      </c>
      <c r="B34" s="5"/>
      <c r="C34" s="5"/>
      <c r="D34" s="5"/>
      <c r="E34" s="5"/>
      <c r="F34" s="5"/>
      <c r="G34" s="5"/>
      <c r="H34" s="5"/>
      <c r="I34" s="5"/>
      <c r="J34" s="2" t="s">
        <v>109</v>
      </c>
      <c r="K34" s="2"/>
      <c r="L34" s="2"/>
      <c r="M34" s="2"/>
      <c r="N34" s="2"/>
    </row>
    <row r="35" ht="14.25" customHeight="1" spans="1:14">
      <c r="A35" s="7" t="s">
        <v>28</v>
      </c>
      <c r="B35" s="8" t="s">
        <v>74</v>
      </c>
      <c r="C35" s="8"/>
      <c r="D35" s="8" t="s">
        <v>75</v>
      </c>
      <c r="E35" s="8"/>
      <c r="F35" s="8" t="s">
        <v>76</v>
      </c>
      <c r="G35" s="8"/>
      <c r="H35" s="8" t="s">
        <v>77</v>
      </c>
      <c r="I35" s="8" t="s">
        <v>78</v>
      </c>
      <c r="J35" s="8"/>
      <c r="K35" s="8" t="s">
        <v>79</v>
      </c>
      <c r="L35" s="8"/>
      <c r="M35" s="9"/>
    </row>
    <row r="36" ht="17.25" customHeight="1" spans="1:14">
      <c r="A36" s="10"/>
      <c r="B36" s="17"/>
      <c r="C36" s="17"/>
      <c r="D36" s="17"/>
      <c r="E36" s="17"/>
      <c r="F36" s="17"/>
      <c r="G36" s="17"/>
      <c r="H36" s="17"/>
      <c r="I36" s="17"/>
      <c r="J36" s="17"/>
      <c r="K36" s="17" t="s">
        <v>80</v>
      </c>
      <c r="L36" s="17" t="s">
        <v>81</v>
      </c>
      <c r="M36" s="18" t="s">
        <v>82</v>
      </c>
    </row>
    <row r="37" ht="205.5" customHeight="1" spans="1:14">
      <c r="A37" s="10">
        <v>7</v>
      </c>
      <c r="B37" s="17" t="s">
        <v>110</v>
      </c>
      <c r="C37" s="17"/>
      <c r="D37" s="11" t="s">
        <v>111</v>
      </c>
      <c r="E37" s="11"/>
      <c r="F37" s="11" t="s">
        <v>112</v>
      </c>
      <c r="G37" s="11"/>
      <c r="H37" s="17" t="s">
        <v>104</v>
      </c>
      <c r="I37" s="12">
        <v>2.861</v>
      </c>
      <c r="J37" s="12"/>
      <c r="K37" s="21">
        <f>0.85*8870.98</f>
        <v>7540.333</v>
      </c>
      <c r="L37" s="21">
        <f>I37*K37</f>
        <v>21572.892713</v>
      </c>
      <c r="M37" s="13"/>
    </row>
    <row r="38" ht="14.25" customHeight="1" spans="1:14">
      <c r="A38" s="14" t="s">
        <v>88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23">
        <f>L37</f>
        <v>21572.892713</v>
      </c>
      <c r="M38" s="16"/>
    </row>
    <row r="39" ht="24" customHeight="1" spans="1:14">
      <c r="A39" s="2" t="s">
        <v>71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29.25" customHeight="1" spans="1:14">
      <c r="A40" s="3" t="s">
        <v>72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ht="18.75" customHeight="1" spans="1:14">
      <c r="A41" s="5" t="s">
        <v>53</v>
      </c>
      <c r="B41" s="5"/>
      <c r="C41" s="5"/>
      <c r="D41" s="5"/>
      <c r="E41" s="5"/>
      <c r="F41" s="5"/>
      <c r="G41" s="5"/>
      <c r="H41" s="5"/>
      <c r="I41" s="5"/>
      <c r="J41" s="2" t="s">
        <v>113</v>
      </c>
      <c r="K41" s="2"/>
      <c r="L41" s="2"/>
      <c r="M41" s="2"/>
      <c r="N41" s="2"/>
    </row>
    <row r="42" ht="14.25" customHeight="1" spans="1:14">
      <c r="A42" s="7" t="s">
        <v>28</v>
      </c>
      <c r="B42" s="8" t="s">
        <v>74</v>
      </c>
      <c r="C42" s="8"/>
      <c r="D42" s="8" t="s">
        <v>75</v>
      </c>
      <c r="E42" s="8"/>
      <c r="F42" s="8" t="s">
        <v>76</v>
      </c>
      <c r="G42" s="8"/>
      <c r="H42" s="8" t="s">
        <v>77</v>
      </c>
      <c r="I42" s="8" t="s">
        <v>78</v>
      </c>
      <c r="J42" s="8"/>
      <c r="K42" s="8" t="s">
        <v>79</v>
      </c>
      <c r="L42" s="8"/>
      <c r="M42" s="9"/>
    </row>
    <row r="43" ht="17.25" customHeight="1" spans="1:14">
      <c r="A43" s="10"/>
      <c r="B43" s="17"/>
      <c r="C43" s="17"/>
      <c r="D43" s="17"/>
      <c r="E43" s="17"/>
      <c r="F43" s="17"/>
      <c r="G43" s="17"/>
      <c r="H43" s="17"/>
      <c r="I43" s="17"/>
      <c r="J43" s="17"/>
      <c r="K43" s="17" t="s">
        <v>80</v>
      </c>
      <c r="L43" s="17" t="s">
        <v>81</v>
      </c>
      <c r="M43" s="18" t="s">
        <v>82</v>
      </c>
    </row>
    <row r="44" ht="205.5" customHeight="1" spans="1:14">
      <c r="A44" s="10">
        <v>8</v>
      </c>
      <c r="B44" s="17" t="s">
        <v>114</v>
      </c>
      <c r="C44" s="17"/>
      <c r="D44" s="11" t="s">
        <v>115</v>
      </c>
      <c r="E44" s="11"/>
      <c r="F44" s="11" t="s">
        <v>116</v>
      </c>
      <c r="G44" s="11"/>
      <c r="H44" s="17" t="s">
        <v>104</v>
      </c>
      <c r="I44" s="12">
        <v>5.298</v>
      </c>
      <c r="J44" s="12"/>
      <c r="K44" s="12">
        <f>0.85*10099.6</f>
        <v>8584.66</v>
      </c>
      <c r="L44" s="21">
        <f>I44*K44</f>
        <v>45481.52868</v>
      </c>
      <c r="M44" s="13"/>
    </row>
    <row r="45" ht="160.5" customHeight="1" spans="1:14">
      <c r="A45" s="10">
        <v>9</v>
      </c>
      <c r="B45" s="17" t="s">
        <v>117</v>
      </c>
      <c r="C45" s="17"/>
      <c r="D45" s="11" t="s">
        <v>118</v>
      </c>
      <c r="E45" s="11"/>
      <c r="F45" s="11" t="s">
        <v>119</v>
      </c>
      <c r="G45" s="11"/>
      <c r="H45" s="17" t="s">
        <v>93</v>
      </c>
      <c r="I45" s="12">
        <v>18.8</v>
      </c>
      <c r="J45" s="12"/>
      <c r="K45" s="21">
        <f>0.85*98.1</f>
        <v>83.385</v>
      </c>
      <c r="L45" s="21">
        <f>I45*K45</f>
        <v>1567.638</v>
      </c>
      <c r="M45" s="13"/>
    </row>
    <row r="46" ht="14.25" customHeight="1" spans="1:14">
      <c r="A46" s="14" t="s">
        <v>88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23">
        <f>L44+L45</f>
        <v>47049.16668</v>
      </c>
      <c r="M46" s="16"/>
    </row>
    <row r="47" ht="24" customHeight="1" spans="1:14">
      <c r="A47" s="2" t="s">
        <v>71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29.25" customHeight="1" spans="1:14">
      <c r="A48" s="3" t="s">
        <v>72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ht="18.75" customHeight="1" spans="1:14">
      <c r="A49" s="5" t="s">
        <v>53</v>
      </c>
      <c r="B49" s="5"/>
      <c r="C49" s="5"/>
      <c r="D49" s="5"/>
      <c r="E49" s="5"/>
      <c r="F49" s="5"/>
      <c r="G49" s="5"/>
      <c r="H49" s="5"/>
      <c r="I49" s="5"/>
      <c r="J49" s="2" t="s">
        <v>120</v>
      </c>
      <c r="K49" s="2"/>
      <c r="L49" s="2"/>
      <c r="M49" s="2"/>
      <c r="N49" s="2"/>
    </row>
    <row r="50" ht="14.25" customHeight="1" spans="1:14">
      <c r="A50" s="7" t="s">
        <v>28</v>
      </c>
      <c r="B50" s="8" t="s">
        <v>74</v>
      </c>
      <c r="C50" s="8"/>
      <c r="D50" s="8" t="s">
        <v>75</v>
      </c>
      <c r="E50" s="8"/>
      <c r="F50" s="8" t="s">
        <v>76</v>
      </c>
      <c r="G50" s="8"/>
      <c r="H50" s="8" t="s">
        <v>77</v>
      </c>
      <c r="I50" s="8" t="s">
        <v>78</v>
      </c>
      <c r="J50" s="8"/>
      <c r="K50" s="8" t="s">
        <v>79</v>
      </c>
      <c r="L50" s="8"/>
      <c r="M50" s="9"/>
    </row>
    <row r="51" ht="17.25" customHeight="1" spans="1:14">
      <c r="A51" s="10"/>
      <c r="B51" s="17"/>
      <c r="C51" s="17"/>
      <c r="D51" s="17"/>
      <c r="E51" s="17"/>
      <c r="F51" s="17"/>
      <c r="G51" s="17"/>
      <c r="H51" s="17"/>
      <c r="I51" s="17"/>
      <c r="J51" s="17"/>
      <c r="K51" s="17" t="s">
        <v>80</v>
      </c>
      <c r="L51" s="17" t="s">
        <v>81</v>
      </c>
      <c r="M51" s="18" t="s">
        <v>82</v>
      </c>
    </row>
    <row r="52" ht="183" customHeight="1" spans="1:14">
      <c r="A52" s="10">
        <v>10</v>
      </c>
      <c r="B52" s="17" t="s">
        <v>121</v>
      </c>
      <c r="C52" s="17"/>
      <c r="D52" s="11" t="s">
        <v>122</v>
      </c>
      <c r="E52" s="11"/>
      <c r="F52" s="11" t="s">
        <v>123</v>
      </c>
      <c r="G52" s="11"/>
      <c r="H52" s="17" t="s">
        <v>93</v>
      </c>
      <c r="I52" s="12">
        <v>286.16</v>
      </c>
      <c r="J52" s="12"/>
      <c r="K52" s="21">
        <f>0.85*99.84</f>
        <v>84.864</v>
      </c>
      <c r="L52" s="21">
        <v>24284.67</v>
      </c>
      <c r="M52" s="13"/>
    </row>
    <row r="53" ht="13.5" customHeight="1" spans="1:14">
      <c r="A53" s="10"/>
      <c r="B53" s="17"/>
      <c r="C53" s="17"/>
      <c r="D53" s="11"/>
      <c r="E53" s="11"/>
      <c r="F53" s="11"/>
      <c r="G53" s="11"/>
      <c r="H53" s="17"/>
      <c r="I53" s="12"/>
      <c r="J53" s="12"/>
      <c r="K53" s="12"/>
      <c r="L53" s="12"/>
      <c r="M53" s="13"/>
    </row>
    <row r="54" ht="13.5" customHeight="1" spans="1:14">
      <c r="A54" s="10"/>
      <c r="B54" s="17"/>
      <c r="C54" s="17"/>
      <c r="D54" s="11"/>
      <c r="E54" s="11"/>
      <c r="F54" s="11"/>
      <c r="G54" s="11"/>
      <c r="H54" s="17"/>
      <c r="I54" s="12"/>
      <c r="J54" s="12"/>
      <c r="K54" s="12"/>
      <c r="L54" s="12"/>
      <c r="M54" s="13"/>
    </row>
    <row r="55" ht="13.5" customHeight="1" spans="1:14">
      <c r="A55" s="10"/>
      <c r="B55" s="17"/>
      <c r="C55" s="17"/>
      <c r="D55" s="11"/>
      <c r="E55" s="11"/>
      <c r="F55" s="11"/>
      <c r="G55" s="11"/>
      <c r="H55" s="17"/>
      <c r="I55" s="12"/>
      <c r="J55" s="12"/>
      <c r="K55" s="12"/>
      <c r="L55" s="12"/>
      <c r="M55" s="13"/>
    </row>
    <row r="56" ht="13.5" customHeight="1" spans="1:14">
      <c r="A56" s="10"/>
      <c r="B56" s="17"/>
      <c r="C56" s="17"/>
      <c r="D56" s="11"/>
      <c r="E56" s="11"/>
      <c r="F56" s="11"/>
      <c r="G56" s="11"/>
      <c r="H56" s="17"/>
      <c r="I56" s="12"/>
      <c r="J56" s="12"/>
      <c r="K56" s="12"/>
      <c r="L56" s="12"/>
      <c r="M56" s="13"/>
    </row>
    <row r="57" ht="13.5" customHeight="1" spans="1:14">
      <c r="A57" s="10"/>
      <c r="B57" s="17"/>
      <c r="C57" s="17"/>
      <c r="D57" s="11"/>
      <c r="E57" s="11"/>
      <c r="F57" s="11"/>
      <c r="G57" s="11"/>
      <c r="H57" s="17"/>
      <c r="I57" s="12"/>
      <c r="J57" s="12"/>
      <c r="K57" s="12"/>
      <c r="L57" s="12"/>
      <c r="M57" s="13"/>
    </row>
    <row r="58" ht="13.5" customHeight="1" spans="1:14">
      <c r="A58" s="10"/>
      <c r="B58" s="17"/>
      <c r="C58" s="17"/>
      <c r="D58" s="11"/>
      <c r="E58" s="11"/>
      <c r="F58" s="11"/>
      <c r="G58" s="11"/>
      <c r="H58" s="17"/>
      <c r="I58" s="12"/>
      <c r="J58" s="12"/>
      <c r="K58" s="12"/>
      <c r="L58" s="12"/>
      <c r="M58" s="13"/>
    </row>
    <row r="59" ht="13.5" customHeight="1" spans="1:14">
      <c r="A59" s="10"/>
      <c r="B59" s="17"/>
      <c r="C59" s="17"/>
      <c r="D59" s="11"/>
      <c r="E59" s="11"/>
      <c r="F59" s="11"/>
      <c r="G59" s="11"/>
      <c r="H59" s="17"/>
      <c r="I59" s="12"/>
      <c r="J59" s="12"/>
      <c r="K59" s="12"/>
      <c r="L59" s="12"/>
      <c r="M59" s="13"/>
    </row>
    <row r="60" ht="13.5" customHeight="1" spans="1:14">
      <c r="A60" s="10"/>
      <c r="B60" s="17"/>
      <c r="C60" s="17"/>
      <c r="D60" s="11"/>
      <c r="E60" s="11"/>
      <c r="F60" s="11"/>
      <c r="G60" s="11"/>
      <c r="H60" s="17"/>
      <c r="I60" s="12"/>
      <c r="J60" s="12"/>
      <c r="K60" s="12"/>
      <c r="L60" s="12"/>
      <c r="M60" s="13"/>
    </row>
    <row r="61" ht="13.5" customHeight="1" spans="1:14">
      <c r="A61" s="10"/>
      <c r="B61" s="17"/>
      <c r="C61" s="17"/>
      <c r="D61" s="11"/>
      <c r="E61" s="11"/>
      <c r="F61" s="11"/>
      <c r="G61" s="11"/>
      <c r="H61" s="17"/>
      <c r="I61" s="12"/>
      <c r="J61" s="12"/>
      <c r="K61" s="12"/>
      <c r="L61" s="12"/>
      <c r="M61" s="13"/>
    </row>
    <row r="62" ht="13.5" customHeight="1" spans="1:14">
      <c r="A62" s="10"/>
      <c r="B62" s="17"/>
      <c r="C62" s="17"/>
      <c r="D62" s="11"/>
      <c r="E62" s="11"/>
      <c r="F62" s="11"/>
      <c r="G62" s="11"/>
      <c r="H62" s="17"/>
      <c r="I62" s="12"/>
      <c r="J62" s="12"/>
      <c r="K62" s="12"/>
      <c r="L62" s="12"/>
      <c r="M62" s="13"/>
    </row>
    <row r="63" ht="13.5" customHeight="1" spans="1:14">
      <c r="A63" s="10"/>
      <c r="B63" s="17"/>
      <c r="C63" s="17"/>
      <c r="D63" s="11"/>
      <c r="E63" s="11"/>
      <c r="F63" s="11"/>
      <c r="G63" s="11"/>
      <c r="H63" s="17"/>
      <c r="I63" s="12"/>
      <c r="J63" s="12"/>
      <c r="K63" s="12"/>
      <c r="L63" s="12"/>
      <c r="M63" s="13"/>
    </row>
    <row r="64" ht="13.5" customHeight="1" spans="1:14">
      <c r="A64" s="10"/>
      <c r="B64" s="17"/>
      <c r="C64" s="17"/>
      <c r="D64" s="11"/>
      <c r="E64" s="11"/>
      <c r="F64" s="11"/>
      <c r="G64" s="11"/>
      <c r="H64" s="17"/>
      <c r="I64" s="12"/>
      <c r="J64" s="12"/>
      <c r="K64" s="12"/>
      <c r="L64" s="12"/>
      <c r="M64" s="13"/>
    </row>
    <row r="65" ht="13.5" customHeight="1" spans="1:13">
      <c r="A65" s="10"/>
      <c r="B65" s="17"/>
      <c r="C65" s="17"/>
      <c r="D65" s="11"/>
      <c r="E65" s="11"/>
      <c r="F65" s="11"/>
      <c r="G65" s="11"/>
      <c r="H65" s="17"/>
      <c r="I65" s="12"/>
      <c r="J65" s="12"/>
      <c r="K65" s="12"/>
      <c r="L65" s="12"/>
      <c r="M65" s="13"/>
    </row>
    <row r="66" ht="14.25" customHeight="1" spans="1:13">
      <c r="A66" s="10" t="s">
        <v>88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21">
        <f>L52</f>
        <v>24284.67</v>
      </c>
      <c r="M66" s="13"/>
    </row>
    <row r="67" ht="14.25" customHeight="1" spans="1:13">
      <c r="A67" s="14" t="s">
        <v>124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23">
        <f>L8+L16+L24+L31+L38+L46+L66</f>
        <v>110654.836391</v>
      </c>
      <c r="M67" s="16"/>
    </row>
  </sheetData>
  <mergeCells count="187">
    <mergeCell ref="A1:N1"/>
    <mergeCell ref="A2:N2"/>
    <mergeCell ref="A3:F3"/>
    <mergeCell ref="G3:I3"/>
    <mergeCell ref="J3:N3"/>
    <mergeCell ref="K4:M4"/>
    <mergeCell ref="B6:C6"/>
    <mergeCell ref="D6:G6"/>
    <mergeCell ref="I6:J6"/>
    <mergeCell ref="B7:C7"/>
    <mergeCell ref="D7:E7"/>
    <mergeCell ref="F7:G7"/>
    <mergeCell ref="I7:J7"/>
    <mergeCell ref="A8:K8"/>
    <mergeCell ref="A9:N9"/>
    <mergeCell ref="A10:N10"/>
    <mergeCell ref="A11:F11"/>
    <mergeCell ref="G11:I11"/>
    <mergeCell ref="J11:N11"/>
    <mergeCell ref="K12:M12"/>
    <mergeCell ref="B14:C14"/>
    <mergeCell ref="D14:E14"/>
    <mergeCell ref="F14:G14"/>
    <mergeCell ref="I14:J14"/>
    <mergeCell ref="B15:C15"/>
    <mergeCell ref="D15:E15"/>
    <mergeCell ref="F15:G15"/>
    <mergeCell ref="I15:J15"/>
    <mergeCell ref="A16:K16"/>
    <mergeCell ref="A17:N17"/>
    <mergeCell ref="A18:N18"/>
    <mergeCell ref="A19:F19"/>
    <mergeCell ref="G19:I19"/>
    <mergeCell ref="J19:N19"/>
    <mergeCell ref="K20:M20"/>
    <mergeCell ref="B22:C22"/>
    <mergeCell ref="D22:E22"/>
    <mergeCell ref="F22:G22"/>
    <mergeCell ref="I22:J22"/>
    <mergeCell ref="B23:C23"/>
    <mergeCell ref="D23:E23"/>
    <mergeCell ref="F23:G23"/>
    <mergeCell ref="I23:J23"/>
    <mergeCell ref="A24:K24"/>
    <mergeCell ref="A25:N25"/>
    <mergeCell ref="A26:N26"/>
    <mergeCell ref="A27:F27"/>
    <mergeCell ref="G27:I27"/>
    <mergeCell ref="J27:N27"/>
    <mergeCell ref="K28:M28"/>
    <mergeCell ref="B30:C30"/>
    <mergeCell ref="D30:E30"/>
    <mergeCell ref="F30:G30"/>
    <mergeCell ref="I30:J30"/>
    <mergeCell ref="A31:K31"/>
    <mergeCell ref="A32:N32"/>
    <mergeCell ref="A33:N33"/>
    <mergeCell ref="A34:F34"/>
    <mergeCell ref="G34:I34"/>
    <mergeCell ref="J34:N34"/>
    <mergeCell ref="K35:M35"/>
    <mergeCell ref="B37:C37"/>
    <mergeCell ref="D37:E37"/>
    <mergeCell ref="F37:G37"/>
    <mergeCell ref="I37:J37"/>
    <mergeCell ref="A38:K38"/>
    <mergeCell ref="A39:N39"/>
    <mergeCell ref="A40:N40"/>
    <mergeCell ref="A41:F41"/>
    <mergeCell ref="G41:I41"/>
    <mergeCell ref="J41:N41"/>
    <mergeCell ref="K42:M42"/>
    <mergeCell ref="B44:C44"/>
    <mergeCell ref="D44:E44"/>
    <mergeCell ref="F44:G44"/>
    <mergeCell ref="I44:J44"/>
    <mergeCell ref="B45:C45"/>
    <mergeCell ref="D45:E45"/>
    <mergeCell ref="F45:G45"/>
    <mergeCell ref="I45:J45"/>
    <mergeCell ref="A46:K46"/>
    <mergeCell ref="A47:N47"/>
    <mergeCell ref="A48:N48"/>
    <mergeCell ref="A49:F49"/>
    <mergeCell ref="G49:I49"/>
    <mergeCell ref="J49:N49"/>
    <mergeCell ref="K50:M50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A66:K66"/>
    <mergeCell ref="A67:K67"/>
    <mergeCell ref="A4:A5"/>
    <mergeCell ref="A12:A13"/>
    <mergeCell ref="A20:A21"/>
    <mergeCell ref="A28:A29"/>
    <mergeCell ref="A35:A36"/>
    <mergeCell ref="A42:A43"/>
    <mergeCell ref="A50:A51"/>
    <mergeCell ref="H4:H5"/>
    <mergeCell ref="H12:H13"/>
    <mergeCell ref="H20:H21"/>
    <mergeCell ref="H28:H29"/>
    <mergeCell ref="H35:H36"/>
    <mergeCell ref="H42:H43"/>
    <mergeCell ref="H50:H51"/>
    <mergeCell ref="B4:C5"/>
    <mergeCell ref="D4:E5"/>
    <mergeCell ref="F4:G5"/>
    <mergeCell ref="I4:J5"/>
    <mergeCell ref="B12:C13"/>
    <mergeCell ref="D12:E13"/>
    <mergeCell ref="F12:G13"/>
    <mergeCell ref="I12:J13"/>
    <mergeCell ref="B20:C21"/>
    <mergeCell ref="D20:E21"/>
    <mergeCell ref="F20:G21"/>
    <mergeCell ref="I20:J21"/>
    <mergeCell ref="B28:C29"/>
    <mergeCell ref="D28:E29"/>
    <mergeCell ref="F28:G29"/>
    <mergeCell ref="I28:J29"/>
    <mergeCell ref="B35:C36"/>
    <mergeCell ref="D35:E36"/>
    <mergeCell ref="F35:G36"/>
    <mergeCell ref="I35:J36"/>
    <mergeCell ref="B42:C43"/>
    <mergeCell ref="D42:E43"/>
    <mergeCell ref="F42:G43"/>
    <mergeCell ref="I42:J43"/>
    <mergeCell ref="B50:C51"/>
    <mergeCell ref="D50:E51"/>
    <mergeCell ref="F50:G51"/>
    <mergeCell ref="I50:J51"/>
  </mergeCells>
  <printOptions horizontalCentered="1"/>
  <pageMargins left="0.19975" right="0.19975" top="0.59375" bottom="0" header="0.59375" footer="0"/>
  <pageSetup paperSize="9" orientation="landscape"/>
  <headerFooter/>
  <rowBreaks count="6" manualBreakCount="6">
    <brk id="8" max="16383" man="1"/>
    <brk id="16" max="16383" man="1"/>
    <brk id="24" max="16383" man="1"/>
    <brk id="31" max="16383" man="1"/>
    <brk id="38" max="16383" man="1"/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workbookViewId="0">
      <selection activeCell="O21" sqref="O21"/>
    </sheetView>
  </sheetViews>
  <sheetFormatPr defaultColWidth="9" defaultRowHeight="12"/>
  <cols>
    <col min="1" max="1" width="8.33333333333333" customWidth="1"/>
    <col min="2" max="2" width="1.66666666666667" customWidth="1"/>
    <col min="3" max="3" width="22.5047619047619" customWidth="1"/>
    <col min="4" max="4" width="7.83809523809524" customWidth="1"/>
    <col min="5" max="5" width="1.14285714285714" customWidth="1"/>
    <col min="6" max="6" width="23.1619047619048" customWidth="1"/>
    <col min="7" max="7" width="13.5047619047619" customWidth="1"/>
    <col min="8" max="8" width="3.5047619047619" customWidth="1"/>
    <col min="9" max="9" width="10.3333333333333" customWidth="1"/>
    <col min="10" max="10" width="14.6666666666667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1"/>
      <c r="I1" s="2" t="s">
        <v>125</v>
      </c>
      <c r="J1" s="2"/>
    </row>
    <row r="2" ht="29.25" customHeight="1" spans="1:10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</row>
    <row r="3" ht="36.75" customHeight="1" spans="1:10">
      <c r="A3" s="4" t="s">
        <v>53</v>
      </c>
      <c r="B3" s="4"/>
      <c r="C3" s="4"/>
      <c r="D3" s="4"/>
      <c r="E3" s="5"/>
      <c r="F3" s="5"/>
      <c r="G3" s="5"/>
      <c r="H3" s="5"/>
      <c r="I3" s="6" t="s">
        <v>54</v>
      </c>
      <c r="J3" s="6"/>
    </row>
    <row r="4" ht="27.75" customHeight="1" spans="1:10">
      <c r="A4" s="7" t="s">
        <v>28</v>
      </c>
      <c r="B4" s="8" t="s">
        <v>75</v>
      </c>
      <c r="C4" s="8"/>
      <c r="D4" s="8"/>
      <c r="E4" s="8"/>
      <c r="F4" s="8" t="s">
        <v>127</v>
      </c>
      <c r="G4" s="8"/>
      <c r="H4" s="8" t="s">
        <v>128</v>
      </c>
      <c r="I4" s="8"/>
      <c r="J4" s="9" t="s">
        <v>79</v>
      </c>
    </row>
    <row r="5" ht="27.75" customHeight="1" spans="1:10">
      <c r="A5" s="10" t="s">
        <v>35</v>
      </c>
      <c r="B5" s="11" t="s">
        <v>67</v>
      </c>
      <c r="C5" s="11"/>
      <c r="D5" s="11"/>
      <c r="E5" s="11"/>
      <c r="F5" s="11" t="s">
        <v>129</v>
      </c>
      <c r="G5" s="11"/>
      <c r="H5" s="12"/>
      <c r="I5" s="12"/>
      <c r="J5" s="13"/>
    </row>
    <row r="6" ht="27.75" customHeight="1" spans="1:10">
      <c r="A6" s="10" t="s">
        <v>59</v>
      </c>
      <c r="B6" s="11" t="s">
        <v>130</v>
      </c>
      <c r="C6" s="11"/>
      <c r="D6" s="11"/>
      <c r="E6" s="11"/>
      <c r="F6" s="11" t="s">
        <v>131</v>
      </c>
      <c r="G6" s="11"/>
      <c r="H6" s="12" t="s">
        <v>132</v>
      </c>
      <c r="I6" s="12"/>
      <c r="J6" s="13"/>
    </row>
    <row r="7" ht="27.75" customHeight="1" spans="1:10">
      <c r="A7" s="10" t="s">
        <v>133</v>
      </c>
      <c r="B7" s="11" t="s">
        <v>134</v>
      </c>
      <c r="C7" s="11"/>
      <c r="D7" s="11"/>
      <c r="E7" s="11"/>
      <c r="F7" s="11" t="s">
        <v>130</v>
      </c>
      <c r="G7" s="11"/>
      <c r="H7" s="12" t="s">
        <v>135</v>
      </c>
      <c r="I7" s="12"/>
      <c r="J7" s="13"/>
    </row>
    <row r="8" ht="27.75" customHeight="1" spans="1:10">
      <c r="A8" s="10" t="s">
        <v>136</v>
      </c>
      <c r="B8" s="11" t="s">
        <v>137</v>
      </c>
      <c r="C8" s="11"/>
      <c r="D8" s="11"/>
      <c r="E8" s="11"/>
      <c r="F8" s="11" t="s">
        <v>138</v>
      </c>
      <c r="G8" s="11"/>
      <c r="H8" s="12"/>
      <c r="I8" s="12"/>
      <c r="J8" s="13"/>
    </row>
    <row r="9" ht="27.75" customHeight="1" spans="1:10">
      <c r="A9" s="10"/>
      <c r="B9" s="11"/>
      <c r="C9" s="11"/>
      <c r="D9" s="11"/>
      <c r="E9" s="11"/>
      <c r="F9" s="11"/>
      <c r="G9" s="11"/>
      <c r="H9" s="12"/>
      <c r="I9" s="12"/>
      <c r="J9" s="13"/>
    </row>
    <row r="10" ht="27.75" customHeight="1" spans="1:10">
      <c r="A10" s="10"/>
      <c r="B10" s="11"/>
      <c r="C10" s="11"/>
      <c r="D10" s="11"/>
      <c r="E10" s="11"/>
      <c r="F10" s="11"/>
      <c r="G10" s="11"/>
      <c r="H10" s="12"/>
      <c r="I10" s="12"/>
      <c r="J10" s="13"/>
    </row>
    <row r="11" ht="27.75" customHeight="1" spans="1:10">
      <c r="A11" s="10"/>
      <c r="B11" s="11"/>
      <c r="C11" s="11"/>
      <c r="D11" s="11"/>
      <c r="E11" s="11"/>
      <c r="F11" s="11"/>
      <c r="G11" s="11"/>
      <c r="H11" s="12"/>
      <c r="I11" s="12"/>
      <c r="J11" s="13"/>
    </row>
    <row r="12" ht="27.75" customHeight="1" spans="1:10">
      <c r="A12" s="10"/>
      <c r="B12" s="11"/>
      <c r="C12" s="11"/>
      <c r="D12" s="11"/>
      <c r="E12" s="11"/>
      <c r="F12" s="11"/>
      <c r="G12" s="11"/>
      <c r="H12" s="12"/>
      <c r="I12" s="12"/>
      <c r="J12" s="13"/>
    </row>
    <row r="13" ht="27.75" customHeight="1" spans="1:10">
      <c r="A13" s="10"/>
      <c r="B13" s="11"/>
      <c r="C13" s="11"/>
      <c r="D13" s="11"/>
      <c r="E13" s="11"/>
      <c r="F13" s="11"/>
      <c r="G13" s="11"/>
      <c r="H13" s="12"/>
      <c r="I13" s="12"/>
      <c r="J13" s="13"/>
    </row>
    <row r="14" ht="27.75" customHeight="1" spans="1:10">
      <c r="A14" s="10"/>
      <c r="B14" s="11"/>
      <c r="C14" s="11"/>
      <c r="D14" s="11"/>
      <c r="E14" s="11"/>
      <c r="F14" s="11"/>
      <c r="G14" s="11"/>
      <c r="H14" s="12"/>
      <c r="I14" s="12"/>
      <c r="J14" s="13"/>
    </row>
    <row r="15" ht="27.75" customHeight="1" spans="1:10">
      <c r="A15" s="10"/>
      <c r="B15" s="11"/>
      <c r="C15" s="11"/>
      <c r="D15" s="11"/>
      <c r="E15" s="11"/>
      <c r="F15" s="11"/>
      <c r="G15" s="11"/>
      <c r="H15" s="12"/>
      <c r="I15" s="12"/>
      <c r="J15" s="13"/>
    </row>
    <row r="16" ht="27.75" customHeight="1" spans="1:10">
      <c r="A16" s="10"/>
      <c r="B16" s="11"/>
      <c r="C16" s="11"/>
      <c r="D16" s="11"/>
      <c r="E16" s="11"/>
      <c r="F16" s="11"/>
      <c r="G16" s="11"/>
      <c r="H16" s="12"/>
      <c r="I16" s="12"/>
      <c r="J16" s="13"/>
    </row>
    <row r="17" ht="27.75" customHeight="1" spans="1:10">
      <c r="A17" s="10"/>
      <c r="B17" s="11"/>
      <c r="C17" s="11"/>
      <c r="D17" s="11"/>
      <c r="E17" s="11"/>
      <c r="F17" s="11"/>
      <c r="G17" s="11"/>
      <c r="H17" s="12"/>
      <c r="I17" s="12"/>
      <c r="J17" s="13"/>
    </row>
    <row r="18" ht="27.75" customHeight="1" spans="1:10">
      <c r="A18" s="10"/>
      <c r="B18" s="11"/>
      <c r="C18" s="11"/>
      <c r="D18" s="11"/>
      <c r="E18" s="11"/>
      <c r="F18" s="11"/>
      <c r="G18" s="11"/>
      <c r="H18" s="12"/>
      <c r="I18" s="12"/>
      <c r="J18" s="13"/>
    </row>
    <row r="19" ht="27.75" customHeight="1" spans="1:10">
      <c r="A19" s="10"/>
      <c r="B19" s="11"/>
      <c r="C19" s="11"/>
      <c r="D19" s="11"/>
      <c r="E19" s="11"/>
      <c r="F19" s="11"/>
      <c r="G19" s="11"/>
      <c r="H19" s="12"/>
      <c r="I19" s="12"/>
      <c r="J19" s="13"/>
    </row>
    <row r="20" ht="27.75" customHeight="1" spans="1:10">
      <c r="A20" s="10"/>
      <c r="B20" s="11"/>
      <c r="C20" s="11"/>
      <c r="D20" s="11"/>
      <c r="E20" s="11"/>
      <c r="F20" s="11"/>
      <c r="G20" s="11"/>
      <c r="H20" s="12"/>
      <c r="I20" s="12"/>
      <c r="J20" s="13"/>
    </row>
    <row r="21" ht="27.75" customHeight="1" spans="1:10">
      <c r="A21" s="10"/>
      <c r="B21" s="11"/>
      <c r="C21" s="11"/>
      <c r="D21" s="11"/>
      <c r="E21" s="11"/>
      <c r="F21" s="11"/>
      <c r="G21" s="11"/>
      <c r="H21" s="12"/>
      <c r="I21" s="12"/>
      <c r="J21" s="13"/>
    </row>
    <row r="22" ht="27.75" customHeight="1" spans="1:10">
      <c r="A22" s="10"/>
      <c r="B22" s="11"/>
      <c r="C22" s="11"/>
      <c r="D22" s="11"/>
      <c r="E22" s="11"/>
      <c r="F22" s="11"/>
      <c r="G22" s="11"/>
      <c r="H22" s="12"/>
      <c r="I22" s="12"/>
      <c r="J22" s="13"/>
    </row>
    <row r="23" ht="27.75" customHeight="1" spans="1:10">
      <c r="A23" s="10"/>
      <c r="B23" s="11"/>
      <c r="C23" s="11"/>
      <c r="D23" s="11"/>
      <c r="E23" s="11"/>
      <c r="F23" s="11"/>
      <c r="G23" s="11"/>
      <c r="H23" s="12"/>
      <c r="I23" s="12"/>
      <c r="J23" s="13"/>
    </row>
    <row r="24" ht="27.75" customHeight="1" spans="1:10">
      <c r="A24" s="10"/>
      <c r="B24" s="11"/>
      <c r="C24" s="11"/>
      <c r="D24" s="11"/>
      <c r="E24" s="11"/>
      <c r="F24" s="11"/>
      <c r="G24" s="11"/>
      <c r="H24" s="12"/>
      <c r="I24" s="12"/>
      <c r="J24" s="13"/>
    </row>
    <row r="25" ht="27.75" customHeight="1" spans="1:10">
      <c r="A25" s="10"/>
      <c r="B25" s="11"/>
      <c r="C25" s="11"/>
      <c r="D25" s="11"/>
      <c r="E25" s="11"/>
      <c r="F25" s="11"/>
      <c r="G25" s="11"/>
      <c r="H25" s="12"/>
      <c r="I25" s="12"/>
      <c r="J25" s="13"/>
    </row>
    <row r="26" ht="27.75" customHeight="1" spans="1:10">
      <c r="A26" s="14" t="s">
        <v>139</v>
      </c>
      <c r="B26" s="15"/>
      <c r="C26" s="15"/>
      <c r="D26" s="15"/>
      <c r="E26" s="15"/>
      <c r="F26" s="15"/>
      <c r="G26" s="15"/>
      <c r="H26" s="15"/>
      <c r="I26" s="15"/>
      <c r="J26" s="16"/>
    </row>
  </sheetData>
  <mergeCells count="73">
    <mergeCell ref="A1:H1"/>
    <mergeCell ref="I1:J1"/>
    <mergeCell ref="A2:J2"/>
    <mergeCell ref="A3:D3"/>
    <mergeCell ref="E3:H3"/>
    <mergeCell ref="I3:J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workbookViewId="0">
      <selection activeCell="G5" sqref="G5:H6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2.1428571428571" customWidth="1"/>
    <col min="6" max="6" width="6.66666666666667" hidden="1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"/>
      <c r="B1" s="1"/>
      <c r="C1" s="1"/>
      <c r="D1" s="1"/>
      <c r="E1" s="1"/>
      <c r="F1" s="1"/>
      <c r="G1" s="1"/>
      <c r="H1" s="24" t="s">
        <v>51</v>
      </c>
      <c r="I1" s="24"/>
    </row>
    <row r="2" ht="29.25" customHeight="1" spans="1:9">
      <c r="A2" s="3" t="s">
        <v>52</v>
      </c>
      <c r="B2" s="3"/>
      <c r="C2" s="3"/>
      <c r="D2" s="3"/>
      <c r="E2" s="3"/>
      <c r="F2" s="3"/>
      <c r="G2" s="3"/>
      <c r="H2" s="3"/>
      <c r="I2" s="3"/>
    </row>
    <row r="3" ht="25.5" customHeight="1" spans="1:9">
      <c r="A3" s="5" t="s">
        <v>140</v>
      </c>
      <c r="B3" s="5"/>
      <c r="C3" s="5"/>
      <c r="D3" s="5"/>
      <c r="E3" s="5"/>
      <c r="F3" s="5"/>
      <c r="G3" s="5"/>
      <c r="H3" s="2" t="s">
        <v>54</v>
      </c>
      <c r="I3" s="2"/>
    </row>
    <row r="4" ht="27.75" customHeight="1" spans="1:9">
      <c r="A4" s="7" t="s">
        <v>28</v>
      </c>
      <c r="B4" s="7"/>
      <c r="C4" s="8" t="s">
        <v>55</v>
      </c>
      <c r="D4" s="8"/>
      <c r="E4" s="8"/>
      <c r="F4" s="8"/>
      <c r="G4" s="8" t="s">
        <v>56</v>
      </c>
      <c r="H4" s="8"/>
      <c r="I4" s="9" t="s">
        <v>57</v>
      </c>
    </row>
    <row r="5" ht="27.75" customHeight="1" spans="1:9">
      <c r="A5" s="10" t="s">
        <v>35</v>
      </c>
      <c r="B5" s="10"/>
      <c r="C5" s="11" t="s">
        <v>58</v>
      </c>
      <c r="D5" s="11"/>
      <c r="E5" s="11"/>
      <c r="F5" s="11"/>
      <c r="G5" s="21">
        <f>'表-09 分部分项工程项目清单计价表【安装工程】'!L46</f>
        <v>7464.8955</v>
      </c>
      <c r="H5" s="21"/>
      <c r="I5" s="13"/>
    </row>
    <row r="6" ht="27.75" customHeight="1" spans="1:9">
      <c r="A6" s="10" t="s">
        <v>59</v>
      </c>
      <c r="B6" s="10"/>
      <c r="C6" s="11" t="s">
        <v>141</v>
      </c>
      <c r="D6" s="11"/>
      <c r="E6" s="11"/>
      <c r="F6" s="11"/>
      <c r="G6" s="21">
        <f>G5</f>
        <v>7464.8955</v>
      </c>
      <c r="H6" s="21"/>
      <c r="I6" s="13"/>
    </row>
    <row r="7" ht="27.75" customHeight="1" spans="1:9">
      <c r="A7" s="10" t="s">
        <v>47</v>
      </c>
      <c r="B7" s="10"/>
      <c r="C7" s="11" t="s">
        <v>61</v>
      </c>
      <c r="D7" s="11"/>
      <c r="E7" s="11"/>
      <c r="F7" s="11"/>
      <c r="G7" s="12"/>
      <c r="H7" s="12"/>
      <c r="I7" s="13"/>
    </row>
    <row r="8" ht="27.75" customHeight="1" spans="1:9">
      <c r="A8" s="10" t="s">
        <v>62</v>
      </c>
      <c r="B8" s="10"/>
      <c r="C8" s="11" t="s">
        <v>63</v>
      </c>
      <c r="D8" s="11"/>
      <c r="E8" s="11"/>
      <c r="F8" s="11"/>
      <c r="G8" s="12"/>
      <c r="H8" s="12"/>
      <c r="I8" s="13"/>
    </row>
    <row r="9" ht="27.75" customHeight="1" spans="1:9">
      <c r="A9" s="10" t="s">
        <v>64</v>
      </c>
      <c r="B9" s="10"/>
      <c r="C9" s="11" t="s">
        <v>67</v>
      </c>
      <c r="D9" s="11"/>
      <c r="E9" s="11"/>
      <c r="F9" s="11"/>
      <c r="G9" s="12"/>
      <c r="H9" s="12"/>
      <c r="I9" s="13" t="s">
        <v>68</v>
      </c>
    </row>
    <row r="10" ht="27.75" customHeight="1" spans="1:9">
      <c r="A10" s="10"/>
      <c r="B10" s="10"/>
      <c r="C10" s="11"/>
      <c r="D10" s="11"/>
      <c r="E10" s="11"/>
      <c r="F10" s="11"/>
      <c r="G10" s="12"/>
      <c r="H10" s="12"/>
      <c r="I10" s="13"/>
    </row>
    <row r="11" ht="27.75" customHeight="1" spans="1:9">
      <c r="A11" s="10"/>
      <c r="B11" s="10"/>
      <c r="C11" s="11"/>
      <c r="D11" s="11"/>
      <c r="E11" s="11"/>
      <c r="F11" s="11"/>
      <c r="G11" s="12"/>
      <c r="H11" s="12"/>
      <c r="I11" s="13"/>
    </row>
    <row r="12" ht="27.75" customHeight="1" spans="1:9">
      <c r="A12" s="10"/>
      <c r="B12" s="10"/>
      <c r="C12" s="11"/>
      <c r="D12" s="11"/>
      <c r="E12" s="11"/>
      <c r="F12" s="11"/>
      <c r="G12" s="12"/>
      <c r="H12" s="12"/>
      <c r="I12" s="13"/>
    </row>
    <row r="13" ht="27.75" customHeight="1" spans="1:9">
      <c r="A13" s="10"/>
      <c r="B13" s="10"/>
      <c r="C13" s="11"/>
      <c r="D13" s="11"/>
      <c r="E13" s="11"/>
      <c r="F13" s="11"/>
      <c r="G13" s="12"/>
      <c r="H13" s="12"/>
      <c r="I13" s="13"/>
    </row>
    <row r="14" ht="27.75" customHeight="1" spans="1:9">
      <c r="A14" s="10"/>
      <c r="B14" s="10"/>
      <c r="C14" s="11"/>
      <c r="D14" s="11"/>
      <c r="E14" s="11"/>
      <c r="F14" s="11"/>
      <c r="G14" s="12"/>
      <c r="H14" s="12"/>
      <c r="I14" s="13"/>
    </row>
    <row r="15" ht="27.75" customHeight="1" spans="1:9">
      <c r="A15" s="10"/>
      <c r="B15" s="10"/>
      <c r="C15" s="11"/>
      <c r="D15" s="11"/>
      <c r="E15" s="11"/>
      <c r="F15" s="11"/>
      <c r="G15" s="12"/>
      <c r="H15" s="12"/>
      <c r="I15" s="13"/>
    </row>
    <row r="16" ht="27.75" customHeight="1" spans="1:9">
      <c r="A16" s="10"/>
      <c r="B16" s="10"/>
      <c r="C16" s="11"/>
      <c r="D16" s="11"/>
      <c r="E16" s="11"/>
      <c r="F16" s="11"/>
      <c r="G16" s="12"/>
      <c r="H16" s="12"/>
      <c r="I16" s="13"/>
    </row>
    <row r="17" ht="27.75" customHeight="1" spans="1:9">
      <c r="A17" s="10"/>
      <c r="B17" s="10"/>
      <c r="C17" s="11"/>
      <c r="D17" s="11"/>
      <c r="E17" s="11"/>
      <c r="F17" s="11"/>
      <c r="G17" s="12"/>
      <c r="H17" s="12"/>
      <c r="I17" s="13"/>
    </row>
    <row r="18" ht="27.75" customHeight="1" spans="1:9">
      <c r="A18" s="10"/>
      <c r="B18" s="10"/>
      <c r="C18" s="11"/>
      <c r="D18" s="11"/>
      <c r="E18" s="11"/>
      <c r="F18" s="11"/>
      <c r="G18" s="12"/>
      <c r="H18" s="12"/>
      <c r="I18" s="13"/>
    </row>
    <row r="19" ht="27.75" customHeight="1" spans="1:9">
      <c r="A19" s="10"/>
      <c r="B19" s="10"/>
      <c r="C19" s="11"/>
      <c r="D19" s="11"/>
      <c r="E19" s="11"/>
      <c r="F19" s="11"/>
      <c r="G19" s="12"/>
      <c r="H19" s="12"/>
      <c r="I19" s="13"/>
    </row>
    <row r="20" ht="27.75" customHeight="1" spans="1:9">
      <c r="A20" s="10"/>
      <c r="B20" s="10"/>
      <c r="C20" s="11"/>
      <c r="D20" s="11"/>
      <c r="E20" s="11"/>
      <c r="F20" s="11"/>
      <c r="G20" s="12"/>
      <c r="H20" s="12"/>
      <c r="I20" s="13"/>
    </row>
    <row r="21" ht="27.75" customHeight="1" spans="1:9">
      <c r="A21" s="10"/>
      <c r="B21" s="10"/>
      <c r="C21" s="11"/>
      <c r="D21" s="11"/>
      <c r="E21" s="11"/>
      <c r="F21" s="11"/>
      <c r="G21" s="12"/>
      <c r="H21" s="12"/>
      <c r="I21" s="13"/>
    </row>
    <row r="22" ht="27.75" customHeight="1" spans="1:9">
      <c r="A22" s="10"/>
      <c r="B22" s="10"/>
      <c r="C22" s="11"/>
      <c r="D22" s="11"/>
      <c r="E22" s="11"/>
      <c r="F22" s="11"/>
      <c r="G22" s="12"/>
      <c r="H22" s="12"/>
      <c r="I22" s="13"/>
    </row>
    <row r="23" ht="27.75" customHeight="1" spans="1:9">
      <c r="A23" s="10"/>
      <c r="B23" s="10"/>
      <c r="C23" s="11"/>
      <c r="D23" s="11"/>
      <c r="E23" s="11"/>
      <c r="F23" s="11"/>
      <c r="G23" s="12"/>
      <c r="H23" s="12"/>
      <c r="I23" s="13"/>
    </row>
    <row r="24" ht="27.75" customHeight="1" spans="1:9">
      <c r="A24" s="10"/>
      <c r="B24" s="10"/>
      <c r="C24" s="11"/>
      <c r="D24" s="11"/>
      <c r="E24" s="11"/>
      <c r="F24" s="11"/>
      <c r="G24" s="12"/>
      <c r="H24" s="12"/>
      <c r="I24" s="13"/>
    </row>
    <row r="25" ht="27.75" customHeight="1" spans="1:9">
      <c r="A25" s="14" t="s">
        <v>69</v>
      </c>
      <c r="B25" s="14"/>
      <c r="C25" s="15"/>
      <c r="D25" s="15"/>
      <c r="E25" s="15"/>
      <c r="F25" s="15"/>
      <c r="G25" s="23">
        <f>G6</f>
        <v>7464.8955</v>
      </c>
      <c r="H25" s="23"/>
      <c r="I25" s="16"/>
    </row>
    <row r="26" ht="25.5" customHeight="1" spans="1:9">
      <c r="A26" s="25" t="s">
        <v>70</v>
      </c>
      <c r="B26" s="25"/>
      <c r="C26" s="25"/>
      <c r="D26" s="25"/>
      <c r="E26" s="25"/>
      <c r="F26" s="25"/>
      <c r="G26" s="25"/>
      <c r="H26" s="25"/>
      <c r="I26" s="25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showGridLines="0" workbookViewId="0">
      <selection activeCell="L23" sqref="L23"/>
    </sheetView>
  </sheetViews>
  <sheetFormatPr defaultColWidth="9" defaultRowHeight="12"/>
  <cols>
    <col min="1" max="1" width="9.17142857142857" customWidth="1"/>
    <col min="2" max="2" width="10.5047619047619" customWidth="1"/>
    <col min="3" max="3" width="7" customWidth="1"/>
    <col min="4" max="4" width="16.5047619047619" customWidth="1"/>
    <col min="5" max="5" width="2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2" width="17.6666666666667" customWidth="1"/>
    <col min="13" max="13" width="17.1428571428571" customWidth="1"/>
    <col min="14" max="14" width="0.171428571428571" hidden="1" customWidth="1"/>
  </cols>
  <sheetData>
    <row r="1" ht="24" customHeight="1" spans="1:14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.25" customHeight="1" spans="1:14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75" customHeight="1" spans="1:14">
      <c r="A3" s="5" t="s">
        <v>140</v>
      </c>
      <c r="B3" s="5"/>
      <c r="C3" s="5"/>
      <c r="D3" s="5"/>
      <c r="E3" s="5"/>
      <c r="F3" s="5"/>
      <c r="G3" s="5"/>
      <c r="H3" s="5"/>
      <c r="I3" s="5"/>
      <c r="J3" s="2" t="s">
        <v>142</v>
      </c>
      <c r="K3" s="2"/>
      <c r="L3" s="2"/>
      <c r="M3" s="2"/>
      <c r="N3" s="2"/>
    </row>
    <row r="4" ht="14.25" customHeight="1" spans="1:14">
      <c r="A4" s="7" t="s">
        <v>28</v>
      </c>
      <c r="B4" s="8" t="s">
        <v>74</v>
      </c>
      <c r="C4" s="8"/>
      <c r="D4" s="8" t="s">
        <v>75</v>
      </c>
      <c r="E4" s="8"/>
      <c r="F4" s="8" t="s">
        <v>76</v>
      </c>
      <c r="G4" s="8"/>
      <c r="H4" s="8" t="s">
        <v>77</v>
      </c>
      <c r="I4" s="8" t="s">
        <v>78</v>
      </c>
      <c r="J4" s="8"/>
      <c r="K4" s="8" t="s">
        <v>79</v>
      </c>
      <c r="L4" s="8"/>
      <c r="M4" s="9"/>
    </row>
    <row r="5" ht="17.25" customHeight="1" spans="1:14">
      <c r="A5" s="10"/>
      <c r="B5" s="17"/>
      <c r="C5" s="17"/>
      <c r="D5" s="17"/>
      <c r="E5" s="17"/>
      <c r="F5" s="17"/>
      <c r="G5" s="17"/>
      <c r="H5" s="17"/>
      <c r="I5" s="17"/>
      <c r="J5" s="17"/>
      <c r="K5" s="17" t="s">
        <v>80</v>
      </c>
      <c r="L5" s="17" t="s">
        <v>81</v>
      </c>
      <c r="M5" s="18" t="s">
        <v>82</v>
      </c>
    </row>
    <row r="6" ht="14.25" customHeight="1" spans="1:14">
      <c r="A6" s="10"/>
      <c r="B6" s="17" t="s">
        <v>143</v>
      </c>
      <c r="C6" s="17"/>
      <c r="D6" s="11" t="s">
        <v>48</v>
      </c>
      <c r="E6" s="11"/>
      <c r="F6" s="11"/>
      <c r="G6" s="11"/>
      <c r="H6" s="19"/>
      <c r="I6" s="19"/>
      <c r="J6" s="19"/>
      <c r="K6" s="19"/>
      <c r="L6" s="19"/>
      <c r="M6" s="20"/>
    </row>
    <row r="7" ht="149.25" customHeight="1" spans="1:14">
      <c r="A7" s="10">
        <v>1</v>
      </c>
      <c r="B7" s="17" t="s">
        <v>144</v>
      </c>
      <c r="C7" s="17"/>
      <c r="D7" s="11" t="s">
        <v>145</v>
      </c>
      <c r="E7" s="11"/>
      <c r="F7" s="11" t="s">
        <v>146</v>
      </c>
      <c r="G7" s="11"/>
      <c r="H7" s="17" t="s">
        <v>147</v>
      </c>
      <c r="I7" s="12">
        <v>70</v>
      </c>
      <c r="J7" s="12"/>
      <c r="K7" s="21">
        <f>0.85*24.01</f>
        <v>20.4085</v>
      </c>
      <c r="L7" s="21">
        <f>I7*K7</f>
        <v>1428.595</v>
      </c>
      <c r="M7" s="13"/>
    </row>
    <row r="8" ht="149.25" customHeight="1" spans="1:14">
      <c r="A8" s="10">
        <v>2</v>
      </c>
      <c r="B8" s="17" t="s">
        <v>148</v>
      </c>
      <c r="C8" s="17"/>
      <c r="D8" s="11" t="s">
        <v>149</v>
      </c>
      <c r="E8" s="11"/>
      <c r="F8" s="11" t="s">
        <v>150</v>
      </c>
      <c r="G8" s="11"/>
      <c r="H8" s="17" t="s">
        <v>147</v>
      </c>
      <c r="I8" s="12">
        <v>45</v>
      </c>
      <c r="J8" s="12"/>
      <c r="K8" s="21">
        <f>0.85*23.01</f>
        <v>19.5585</v>
      </c>
      <c r="L8" s="21">
        <f>I8*K8</f>
        <v>880.1325</v>
      </c>
      <c r="M8" s="13"/>
    </row>
    <row r="9" ht="14.25" customHeight="1" spans="1:14">
      <c r="A9" s="14" t="s">
        <v>88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22">
        <f>L7+L8</f>
        <v>2308.7275</v>
      </c>
      <c r="M9" s="16"/>
    </row>
    <row r="10" ht="24" customHeight="1" spans="1:14">
      <c r="A10" s="2" t="s">
        <v>71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ht="29.25" customHeight="1" spans="1:14">
      <c r="A11" s="3" t="s">
        <v>72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18.75" customHeight="1" spans="1:14">
      <c r="A12" s="5" t="s">
        <v>140</v>
      </c>
      <c r="B12" s="5"/>
      <c r="C12" s="5"/>
      <c r="D12" s="5"/>
      <c r="E12" s="5"/>
      <c r="F12" s="5"/>
      <c r="G12" s="5"/>
      <c r="H12" s="5"/>
      <c r="I12" s="5"/>
      <c r="J12" s="2" t="s">
        <v>151</v>
      </c>
      <c r="K12" s="2"/>
      <c r="L12" s="2"/>
      <c r="M12" s="2"/>
      <c r="N12" s="2"/>
    </row>
    <row r="13" ht="14.25" customHeight="1" spans="1:14">
      <c r="A13" s="7" t="s">
        <v>28</v>
      </c>
      <c r="B13" s="8" t="s">
        <v>74</v>
      </c>
      <c r="C13" s="8"/>
      <c r="D13" s="8" t="s">
        <v>75</v>
      </c>
      <c r="E13" s="8"/>
      <c r="F13" s="8" t="s">
        <v>76</v>
      </c>
      <c r="G13" s="8"/>
      <c r="H13" s="8" t="s">
        <v>77</v>
      </c>
      <c r="I13" s="8" t="s">
        <v>78</v>
      </c>
      <c r="J13" s="8"/>
      <c r="K13" s="8" t="s">
        <v>79</v>
      </c>
      <c r="L13" s="8"/>
      <c r="M13" s="9"/>
    </row>
    <row r="14" ht="17.25" customHeight="1" spans="1:14">
      <c r="A14" s="10"/>
      <c r="B14" s="17"/>
      <c r="C14" s="17"/>
      <c r="D14" s="17"/>
      <c r="E14" s="17"/>
      <c r="F14" s="17"/>
      <c r="G14" s="17"/>
      <c r="H14" s="17"/>
      <c r="I14" s="17"/>
      <c r="J14" s="17"/>
      <c r="K14" s="17" t="s">
        <v>80</v>
      </c>
      <c r="L14" s="17" t="s">
        <v>81</v>
      </c>
      <c r="M14" s="18" t="s">
        <v>82</v>
      </c>
    </row>
    <row r="15" ht="149.25" customHeight="1" spans="1:14">
      <c r="A15" s="10">
        <v>3</v>
      </c>
      <c r="B15" s="17" t="s">
        <v>152</v>
      </c>
      <c r="C15" s="17"/>
      <c r="D15" s="11" t="s">
        <v>153</v>
      </c>
      <c r="E15" s="11"/>
      <c r="F15" s="11" t="s">
        <v>154</v>
      </c>
      <c r="G15" s="11"/>
      <c r="H15" s="17" t="s">
        <v>147</v>
      </c>
      <c r="I15" s="12">
        <v>60</v>
      </c>
      <c r="J15" s="12"/>
      <c r="K15" s="21">
        <f>0.85*26</f>
        <v>22.1</v>
      </c>
      <c r="L15" s="21">
        <f>I15*K15</f>
        <v>1326</v>
      </c>
      <c r="M15" s="13"/>
    </row>
    <row r="16" ht="104.25" customHeight="1" spans="1:14">
      <c r="A16" s="10">
        <v>4</v>
      </c>
      <c r="B16" s="17" t="s">
        <v>155</v>
      </c>
      <c r="C16" s="17"/>
      <c r="D16" s="11" t="s">
        <v>156</v>
      </c>
      <c r="E16" s="11"/>
      <c r="F16" s="11" t="s">
        <v>157</v>
      </c>
      <c r="G16" s="11"/>
      <c r="H16" s="17" t="s">
        <v>158</v>
      </c>
      <c r="I16" s="12">
        <v>1</v>
      </c>
      <c r="J16" s="12"/>
      <c r="K16" s="21">
        <f>0.85*198.45</f>
        <v>168.6825</v>
      </c>
      <c r="L16" s="21">
        <f>I16*K16</f>
        <v>168.6825</v>
      </c>
      <c r="M16" s="13"/>
    </row>
    <row r="17" ht="14.25" customHeight="1" spans="1:14">
      <c r="A17" s="14" t="s">
        <v>88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2">
        <f>L15+L16</f>
        <v>1494.6825</v>
      </c>
      <c r="M17" s="16"/>
    </row>
    <row r="18" ht="24" customHeight="1" spans="1:14">
      <c r="A18" s="2" t="s">
        <v>71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ht="29.25" customHeight="1" spans="1:14">
      <c r="A19" s="3" t="s">
        <v>72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ht="18.75" customHeight="1" spans="1:14">
      <c r="A20" s="5" t="s">
        <v>140</v>
      </c>
      <c r="B20" s="5"/>
      <c r="C20" s="5"/>
      <c r="D20" s="5"/>
      <c r="E20" s="5"/>
      <c r="F20" s="5"/>
      <c r="G20" s="5"/>
      <c r="H20" s="5"/>
      <c r="I20" s="5"/>
      <c r="J20" s="2" t="s">
        <v>159</v>
      </c>
      <c r="K20" s="2"/>
      <c r="L20" s="2"/>
      <c r="M20" s="2"/>
      <c r="N20" s="2"/>
    </row>
    <row r="21" ht="14.25" customHeight="1" spans="1:14">
      <c r="A21" s="7" t="s">
        <v>28</v>
      </c>
      <c r="B21" s="8" t="s">
        <v>74</v>
      </c>
      <c r="C21" s="8"/>
      <c r="D21" s="8" t="s">
        <v>75</v>
      </c>
      <c r="E21" s="8"/>
      <c r="F21" s="8" t="s">
        <v>76</v>
      </c>
      <c r="G21" s="8"/>
      <c r="H21" s="8" t="s">
        <v>77</v>
      </c>
      <c r="I21" s="8" t="s">
        <v>78</v>
      </c>
      <c r="J21" s="8"/>
      <c r="K21" s="8" t="s">
        <v>79</v>
      </c>
      <c r="L21" s="8"/>
      <c r="M21" s="9"/>
    </row>
    <row r="22" ht="17.25" customHeight="1" spans="1:14">
      <c r="A22" s="10"/>
      <c r="B22" s="17"/>
      <c r="C22" s="17"/>
      <c r="D22" s="17"/>
      <c r="E22" s="17"/>
      <c r="F22" s="17"/>
      <c r="G22" s="17"/>
      <c r="H22" s="17"/>
      <c r="I22" s="17"/>
      <c r="J22" s="17"/>
      <c r="K22" s="17" t="s">
        <v>80</v>
      </c>
      <c r="L22" s="17" t="s">
        <v>81</v>
      </c>
      <c r="M22" s="18" t="s">
        <v>82</v>
      </c>
    </row>
    <row r="23" ht="138" customHeight="1" spans="1:14">
      <c r="A23" s="10">
        <v>5</v>
      </c>
      <c r="B23" s="17" t="s">
        <v>160</v>
      </c>
      <c r="C23" s="17"/>
      <c r="D23" s="11" t="s">
        <v>161</v>
      </c>
      <c r="E23" s="11"/>
      <c r="F23" s="11" t="s">
        <v>162</v>
      </c>
      <c r="G23" s="11"/>
      <c r="H23" s="17" t="s">
        <v>163</v>
      </c>
      <c r="I23" s="12">
        <v>1</v>
      </c>
      <c r="J23" s="12"/>
      <c r="K23" s="21">
        <f>0.85*443.86</f>
        <v>377.281</v>
      </c>
      <c r="L23" s="21">
        <f>I23*K23</f>
        <v>377.281</v>
      </c>
      <c r="M23" s="13"/>
    </row>
    <row r="24" ht="104.25" customHeight="1" spans="1:14">
      <c r="A24" s="10">
        <v>6</v>
      </c>
      <c r="B24" s="17" t="s">
        <v>164</v>
      </c>
      <c r="C24" s="17"/>
      <c r="D24" s="11" t="s">
        <v>165</v>
      </c>
      <c r="E24" s="11"/>
      <c r="F24" s="11" t="s">
        <v>166</v>
      </c>
      <c r="G24" s="11"/>
      <c r="H24" s="17" t="s">
        <v>167</v>
      </c>
      <c r="I24" s="12">
        <v>6</v>
      </c>
      <c r="J24" s="12"/>
      <c r="K24" s="21">
        <f>0.85*162.25</f>
        <v>137.9125</v>
      </c>
      <c r="L24" s="21">
        <f>I24*K24</f>
        <v>827.475</v>
      </c>
      <c r="M24" s="13"/>
    </row>
    <row r="25" ht="14.25" customHeight="1" spans="1:14">
      <c r="A25" s="14" t="s">
        <v>88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22">
        <f>L23+L24</f>
        <v>1204.756</v>
      </c>
      <c r="M25" s="16"/>
    </row>
    <row r="26" ht="24" customHeight="1" spans="1:14">
      <c r="A26" s="2" t="s">
        <v>71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29.25" customHeight="1" spans="1:14">
      <c r="A27" s="3" t="s">
        <v>72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8.75" customHeight="1" spans="1:14">
      <c r="A28" s="5" t="s">
        <v>140</v>
      </c>
      <c r="B28" s="5"/>
      <c r="C28" s="5"/>
      <c r="D28" s="5"/>
      <c r="E28" s="5"/>
      <c r="F28" s="5"/>
      <c r="G28" s="5"/>
      <c r="H28" s="5"/>
      <c r="I28" s="5"/>
      <c r="J28" s="2" t="s">
        <v>168</v>
      </c>
      <c r="K28" s="2"/>
      <c r="L28" s="2"/>
      <c r="M28" s="2"/>
      <c r="N28" s="2"/>
    </row>
    <row r="29" ht="14.25" customHeight="1" spans="1:14">
      <c r="A29" s="7" t="s">
        <v>28</v>
      </c>
      <c r="B29" s="8" t="s">
        <v>74</v>
      </c>
      <c r="C29" s="8"/>
      <c r="D29" s="8" t="s">
        <v>75</v>
      </c>
      <c r="E29" s="8"/>
      <c r="F29" s="8" t="s">
        <v>76</v>
      </c>
      <c r="G29" s="8"/>
      <c r="H29" s="8" t="s">
        <v>77</v>
      </c>
      <c r="I29" s="8" t="s">
        <v>78</v>
      </c>
      <c r="J29" s="8"/>
      <c r="K29" s="8" t="s">
        <v>79</v>
      </c>
      <c r="L29" s="8"/>
      <c r="M29" s="9"/>
    </row>
    <row r="30" ht="17.25" customHeight="1" spans="1:14">
      <c r="A30" s="10"/>
      <c r="B30" s="17"/>
      <c r="C30" s="17"/>
      <c r="D30" s="17"/>
      <c r="E30" s="17"/>
      <c r="F30" s="17"/>
      <c r="G30" s="17"/>
      <c r="H30" s="17"/>
      <c r="I30" s="17"/>
      <c r="J30" s="17"/>
      <c r="K30" s="17" t="s">
        <v>80</v>
      </c>
      <c r="L30" s="17" t="s">
        <v>81</v>
      </c>
      <c r="M30" s="18" t="s">
        <v>82</v>
      </c>
    </row>
    <row r="31" ht="171.75" customHeight="1" spans="1:14">
      <c r="A31" s="10">
        <v>7</v>
      </c>
      <c r="B31" s="17" t="s">
        <v>169</v>
      </c>
      <c r="C31" s="17"/>
      <c r="D31" s="11" t="s">
        <v>170</v>
      </c>
      <c r="E31" s="11"/>
      <c r="F31" s="11" t="s">
        <v>171</v>
      </c>
      <c r="G31" s="11"/>
      <c r="H31" s="17" t="s">
        <v>158</v>
      </c>
      <c r="I31" s="12">
        <v>1</v>
      </c>
      <c r="J31" s="12"/>
      <c r="K31" s="21">
        <f>0.85*1317.21</f>
        <v>1119.6285</v>
      </c>
      <c r="L31" s="21">
        <f>I31*K31</f>
        <v>1119.6285</v>
      </c>
      <c r="M31" s="13"/>
    </row>
    <row r="32" ht="126.75" customHeight="1" spans="1:14">
      <c r="A32" s="10">
        <v>8</v>
      </c>
      <c r="B32" s="17" t="s">
        <v>172</v>
      </c>
      <c r="C32" s="17"/>
      <c r="D32" s="11" t="s">
        <v>173</v>
      </c>
      <c r="E32" s="11"/>
      <c r="F32" s="11" t="s">
        <v>174</v>
      </c>
      <c r="G32" s="11"/>
      <c r="H32" s="17" t="s">
        <v>175</v>
      </c>
      <c r="I32" s="12">
        <v>1</v>
      </c>
      <c r="J32" s="12"/>
      <c r="K32" s="21">
        <f>0.85*33.66</f>
        <v>28.611</v>
      </c>
      <c r="L32" s="21">
        <f>I32*K32</f>
        <v>28.611</v>
      </c>
      <c r="M32" s="13"/>
    </row>
    <row r="33" ht="14.25" customHeight="1" spans="1:14">
      <c r="A33" s="14" t="s">
        <v>88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2">
        <f>L31+L32</f>
        <v>1148.2395</v>
      </c>
      <c r="M33" s="16"/>
    </row>
    <row r="34" ht="24" customHeight="1" spans="1:14">
      <c r="A34" s="2" t="s">
        <v>71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29.25" customHeight="1" spans="1:14">
      <c r="A35" s="3" t="s">
        <v>72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8.75" customHeight="1" spans="1:14">
      <c r="A36" s="5" t="s">
        <v>140</v>
      </c>
      <c r="B36" s="5"/>
      <c r="C36" s="5"/>
      <c r="D36" s="5"/>
      <c r="E36" s="5"/>
      <c r="F36" s="5"/>
      <c r="G36" s="5"/>
      <c r="H36" s="5"/>
      <c r="I36" s="5"/>
      <c r="J36" s="2" t="s">
        <v>176</v>
      </c>
      <c r="K36" s="2"/>
      <c r="L36" s="2"/>
      <c r="M36" s="2"/>
      <c r="N36" s="2"/>
    </row>
    <row r="37" ht="14.25" customHeight="1" spans="1:14">
      <c r="A37" s="7" t="s">
        <v>28</v>
      </c>
      <c r="B37" s="8" t="s">
        <v>74</v>
      </c>
      <c r="C37" s="8"/>
      <c r="D37" s="8" t="s">
        <v>75</v>
      </c>
      <c r="E37" s="8"/>
      <c r="F37" s="8" t="s">
        <v>76</v>
      </c>
      <c r="G37" s="8"/>
      <c r="H37" s="8" t="s">
        <v>77</v>
      </c>
      <c r="I37" s="8" t="s">
        <v>78</v>
      </c>
      <c r="J37" s="8"/>
      <c r="K37" s="8" t="s">
        <v>79</v>
      </c>
      <c r="L37" s="8"/>
      <c r="M37" s="9"/>
    </row>
    <row r="38" ht="17.25" customHeight="1" spans="1:14">
      <c r="A38" s="10"/>
      <c r="B38" s="17"/>
      <c r="C38" s="17"/>
      <c r="D38" s="17"/>
      <c r="E38" s="17"/>
      <c r="F38" s="17"/>
      <c r="G38" s="17"/>
      <c r="H38" s="17"/>
      <c r="I38" s="17"/>
      <c r="J38" s="17"/>
      <c r="K38" s="17" t="s">
        <v>80</v>
      </c>
      <c r="L38" s="17" t="s">
        <v>81</v>
      </c>
      <c r="M38" s="18" t="s">
        <v>82</v>
      </c>
    </row>
    <row r="39" ht="104.25" customHeight="1" spans="1:14">
      <c r="A39" s="10">
        <v>9</v>
      </c>
      <c r="B39" s="17" t="s">
        <v>177</v>
      </c>
      <c r="C39" s="17"/>
      <c r="D39" s="11" t="s">
        <v>178</v>
      </c>
      <c r="E39" s="11"/>
      <c r="F39" s="11" t="s">
        <v>179</v>
      </c>
      <c r="G39" s="11"/>
      <c r="H39" s="17" t="s">
        <v>147</v>
      </c>
      <c r="I39" s="12">
        <v>45</v>
      </c>
      <c r="J39" s="12"/>
      <c r="K39" s="21">
        <f>0.85*12.08</f>
        <v>10.268</v>
      </c>
      <c r="L39" s="21">
        <f>I39*K39</f>
        <v>462.06</v>
      </c>
      <c r="M39" s="13"/>
    </row>
    <row r="40" ht="115.5" customHeight="1" spans="1:14">
      <c r="A40" s="10">
        <v>10</v>
      </c>
      <c r="B40" s="17" t="s">
        <v>180</v>
      </c>
      <c r="C40" s="17"/>
      <c r="D40" s="11" t="s">
        <v>181</v>
      </c>
      <c r="E40" s="11"/>
      <c r="F40" s="11" t="s">
        <v>182</v>
      </c>
      <c r="G40" s="11"/>
      <c r="H40" s="17" t="s">
        <v>147</v>
      </c>
      <c r="I40" s="12">
        <v>50</v>
      </c>
      <c r="J40" s="12"/>
      <c r="K40" s="21">
        <f>0.85*16.34</f>
        <v>13.889</v>
      </c>
      <c r="L40" s="21">
        <f>I40*K40</f>
        <v>694.45</v>
      </c>
      <c r="M40" s="13"/>
    </row>
    <row r="41" ht="93" customHeight="1" spans="1:14">
      <c r="A41" s="10">
        <v>11</v>
      </c>
      <c r="B41" s="17" t="s">
        <v>183</v>
      </c>
      <c r="C41" s="17"/>
      <c r="D41" s="11" t="s">
        <v>184</v>
      </c>
      <c r="E41" s="11"/>
      <c r="F41" s="11" t="s">
        <v>185</v>
      </c>
      <c r="G41" s="11"/>
      <c r="H41" s="17" t="s">
        <v>147</v>
      </c>
      <c r="I41" s="12">
        <v>5</v>
      </c>
      <c r="J41" s="12"/>
      <c r="K41" s="21">
        <f>0.85*35.76</f>
        <v>30.396</v>
      </c>
      <c r="L41" s="21">
        <f>I41*K41</f>
        <v>151.98</v>
      </c>
      <c r="M41" s="13"/>
    </row>
    <row r="42" ht="13.5" customHeight="1" spans="1:14">
      <c r="A42" s="10"/>
      <c r="B42" s="17"/>
      <c r="C42" s="17"/>
      <c r="D42" s="11"/>
      <c r="E42" s="11"/>
      <c r="F42" s="11"/>
      <c r="G42" s="11"/>
      <c r="H42" s="17"/>
      <c r="I42" s="12"/>
      <c r="J42" s="12"/>
      <c r="K42" s="12"/>
      <c r="L42" s="12"/>
      <c r="M42" s="13"/>
    </row>
    <row r="43" ht="13.5" customHeight="1" spans="1:14">
      <c r="A43" s="10"/>
      <c r="B43" s="17"/>
      <c r="C43" s="17"/>
      <c r="D43" s="11"/>
      <c r="E43" s="11"/>
      <c r="F43" s="11"/>
      <c r="G43" s="11"/>
      <c r="H43" s="17"/>
      <c r="I43" s="12"/>
      <c r="J43" s="12"/>
      <c r="K43" s="12"/>
      <c r="L43" s="12"/>
      <c r="M43" s="13"/>
    </row>
    <row r="44" ht="13.5" customHeight="1" spans="1:14">
      <c r="A44" s="10"/>
      <c r="B44" s="17"/>
      <c r="C44" s="17"/>
      <c r="D44" s="11"/>
      <c r="E44" s="11"/>
      <c r="F44" s="11"/>
      <c r="G44" s="11"/>
      <c r="H44" s="17"/>
      <c r="I44" s="12"/>
      <c r="J44" s="12"/>
      <c r="K44" s="12"/>
      <c r="L44" s="12"/>
      <c r="M44" s="13"/>
    </row>
    <row r="45" ht="14.25" customHeight="1" spans="1:14">
      <c r="A45" s="10" t="s">
        <v>88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>
        <f>L39+L40+L41</f>
        <v>1308.49</v>
      </c>
      <c r="M45" s="13"/>
    </row>
    <row r="46" ht="14.25" customHeight="1" spans="1:14">
      <c r="A46" s="14" t="s">
        <v>124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23">
        <f>L9+L17+L25+L33+L45</f>
        <v>7464.8955</v>
      </c>
      <c r="M46" s="16"/>
    </row>
  </sheetData>
  <mergeCells count="125">
    <mergeCell ref="A1:N1"/>
    <mergeCell ref="A2:N2"/>
    <mergeCell ref="A3:F3"/>
    <mergeCell ref="G3:I3"/>
    <mergeCell ref="J3:N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A9:K9"/>
    <mergeCell ref="A10:N10"/>
    <mergeCell ref="A11:N11"/>
    <mergeCell ref="A12:F12"/>
    <mergeCell ref="G12:I12"/>
    <mergeCell ref="J12:N12"/>
    <mergeCell ref="K13:M13"/>
    <mergeCell ref="B15:C15"/>
    <mergeCell ref="D15:E15"/>
    <mergeCell ref="F15:G15"/>
    <mergeCell ref="I15:J15"/>
    <mergeCell ref="B16:C16"/>
    <mergeCell ref="D16:E16"/>
    <mergeCell ref="F16:G16"/>
    <mergeCell ref="I16:J16"/>
    <mergeCell ref="A17:K17"/>
    <mergeCell ref="A18:N18"/>
    <mergeCell ref="A19:N19"/>
    <mergeCell ref="A20:F20"/>
    <mergeCell ref="G20:I20"/>
    <mergeCell ref="J20:N20"/>
    <mergeCell ref="K21:M21"/>
    <mergeCell ref="B23:C23"/>
    <mergeCell ref="D23:E23"/>
    <mergeCell ref="F23:G23"/>
    <mergeCell ref="I23:J23"/>
    <mergeCell ref="B24:C24"/>
    <mergeCell ref="D24:E24"/>
    <mergeCell ref="F24:G24"/>
    <mergeCell ref="I24:J24"/>
    <mergeCell ref="A25:K25"/>
    <mergeCell ref="A26:N26"/>
    <mergeCell ref="A27:N27"/>
    <mergeCell ref="A28:F28"/>
    <mergeCell ref="G28:I28"/>
    <mergeCell ref="J28:N28"/>
    <mergeCell ref="K29:M29"/>
    <mergeCell ref="B31:C31"/>
    <mergeCell ref="D31:E31"/>
    <mergeCell ref="F31:G31"/>
    <mergeCell ref="I31:J31"/>
    <mergeCell ref="B32:C32"/>
    <mergeCell ref="D32:E32"/>
    <mergeCell ref="F32:G32"/>
    <mergeCell ref="I32:J32"/>
    <mergeCell ref="A33:K33"/>
    <mergeCell ref="A34:N34"/>
    <mergeCell ref="A35:N35"/>
    <mergeCell ref="A36:F36"/>
    <mergeCell ref="G36:I36"/>
    <mergeCell ref="J36:N36"/>
    <mergeCell ref="K37:M37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A45:K45"/>
    <mergeCell ref="A46:K46"/>
    <mergeCell ref="A4:A5"/>
    <mergeCell ref="A13:A14"/>
    <mergeCell ref="A21:A22"/>
    <mergeCell ref="A29:A30"/>
    <mergeCell ref="A37:A38"/>
    <mergeCell ref="H4:H5"/>
    <mergeCell ref="H13:H14"/>
    <mergeCell ref="H21:H22"/>
    <mergeCell ref="H29:H30"/>
    <mergeCell ref="H37:H38"/>
    <mergeCell ref="B4:C5"/>
    <mergeCell ref="D4:E5"/>
    <mergeCell ref="F4:G5"/>
    <mergeCell ref="I4:J5"/>
    <mergeCell ref="B13:C14"/>
    <mergeCell ref="D13:E14"/>
    <mergeCell ref="F13:G14"/>
    <mergeCell ref="I13:J14"/>
    <mergeCell ref="B21:C22"/>
    <mergeCell ref="D21:E22"/>
    <mergeCell ref="F21:G22"/>
    <mergeCell ref="I21:J22"/>
    <mergeCell ref="B29:C30"/>
    <mergeCell ref="D29:E30"/>
    <mergeCell ref="F29:G30"/>
    <mergeCell ref="I29:J30"/>
    <mergeCell ref="B37:C38"/>
    <mergeCell ref="D37:E38"/>
    <mergeCell ref="F37:G38"/>
    <mergeCell ref="I37:J38"/>
  </mergeCells>
  <printOptions horizontalCentered="1"/>
  <pageMargins left="0.19975" right="0.19975" top="0.59375" bottom="0" header="0.59375" footer="0"/>
  <pageSetup paperSize="9" orientation="landscape"/>
  <headerFooter/>
  <rowBreaks count="4" manualBreakCount="4">
    <brk id="9" max="16383" man="1"/>
    <brk id="17" max="16383" man="1"/>
    <brk id="25" max="16383" man="1"/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workbookViewId="0">
      <selection activeCell="A1" sqref="A1:H1"/>
    </sheetView>
  </sheetViews>
  <sheetFormatPr defaultColWidth="9" defaultRowHeight="12"/>
  <cols>
    <col min="1" max="1" width="8.33333333333333" customWidth="1"/>
    <col min="2" max="2" width="1.66666666666667" customWidth="1"/>
    <col min="3" max="3" width="22.5047619047619" customWidth="1"/>
    <col min="4" max="4" width="7.83809523809524" customWidth="1"/>
    <col min="5" max="5" width="0.857142857142857" customWidth="1"/>
    <col min="6" max="6" width="23.1619047619048" customWidth="1"/>
    <col min="7" max="7" width="13.5047619047619" customWidth="1"/>
    <col min="8" max="8" width="3.5047619047619" customWidth="1"/>
    <col min="9" max="9" width="10.3333333333333" customWidth="1"/>
    <col min="10" max="10" width="14.6666666666667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1"/>
      <c r="I1" s="2" t="s">
        <v>125</v>
      </c>
      <c r="J1" s="2"/>
    </row>
    <row r="2" ht="29.25" customHeight="1" spans="1:10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</row>
    <row r="3" ht="36.75" customHeight="1" spans="1:10">
      <c r="A3" s="4" t="s">
        <v>140</v>
      </c>
      <c r="B3" s="4"/>
      <c r="C3" s="4"/>
      <c r="D3" s="4"/>
      <c r="E3" s="5"/>
      <c r="F3" s="5"/>
      <c r="G3" s="5"/>
      <c r="H3" s="5"/>
      <c r="I3" s="6" t="s">
        <v>54</v>
      </c>
      <c r="J3" s="6"/>
    </row>
    <row r="4" ht="27.75" customHeight="1" spans="1:10">
      <c r="A4" s="7" t="s">
        <v>28</v>
      </c>
      <c r="B4" s="8" t="s">
        <v>75</v>
      </c>
      <c r="C4" s="8"/>
      <c r="D4" s="8"/>
      <c r="E4" s="8"/>
      <c r="F4" s="8" t="s">
        <v>127</v>
      </c>
      <c r="G4" s="8"/>
      <c r="H4" s="8" t="s">
        <v>128</v>
      </c>
      <c r="I4" s="8"/>
      <c r="J4" s="9" t="s">
        <v>79</v>
      </c>
    </row>
    <row r="5" ht="27.75" customHeight="1" spans="1:10">
      <c r="A5" s="10" t="s">
        <v>35</v>
      </c>
      <c r="B5" s="11" t="s">
        <v>67</v>
      </c>
      <c r="C5" s="11"/>
      <c r="D5" s="11"/>
      <c r="E5" s="11"/>
      <c r="F5" s="11" t="s">
        <v>129</v>
      </c>
      <c r="G5" s="11"/>
      <c r="H5" s="12"/>
      <c r="I5" s="12"/>
      <c r="J5" s="13"/>
    </row>
    <row r="6" ht="27.75" customHeight="1" spans="1:10">
      <c r="A6" s="10" t="s">
        <v>59</v>
      </c>
      <c r="B6" s="11" t="s">
        <v>130</v>
      </c>
      <c r="C6" s="11"/>
      <c r="D6" s="11"/>
      <c r="E6" s="11"/>
      <c r="F6" s="11" t="s">
        <v>186</v>
      </c>
      <c r="G6" s="11"/>
      <c r="H6" s="12" t="s">
        <v>132</v>
      </c>
      <c r="I6" s="12"/>
      <c r="J6" s="13"/>
    </row>
    <row r="7" ht="27.75" customHeight="1" spans="1:10">
      <c r="A7" s="10" t="s">
        <v>133</v>
      </c>
      <c r="B7" s="11" t="s">
        <v>134</v>
      </c>
      <c r="C7" s="11"/>
      <c r="D7" s="11"/>
      <c r="E7" s="11"/>
      <c r="F7" s="11" t="s">
        <v>130</v>
      </c>
      <c r="G7" s="11"/>
      <c r="H7" s="12" t="s">
        <v>135</v>
      </c>
      <c r="I7" s="12"/>
      <c r="J7" s="13"/>
    </row>
    <row r="8" ht="27.75" customHeight="1" spans="1:10">
      <c r="A8" s="10" t="s">
        <v>136</v>
      </c>
      <c r="B8" s="11" t="s">
        <v>137</v>
      </c>
      <c r="C8" s="11"/>
      <c r="D8" s="11"/>
      <c r="E8" s="11"/>
      <c r="F8" s="11" t="s">
        <v>138</v>
      </c>
      <c r="G8" s="11"/>
      <c r="H8" s="12"/>
      <c r="I8" s="12"/>
      <c r="J8" s="13"/>
    </row>
    <row r="9" ht="27.75" customHeight="1" spans="1:10">
      <c r="A9" s="10"/>
      <c r="B9" s="11"/>
      <c r="C9" s="11"/>
      <c r="D9" s="11"/>
      <c r="E9" s="11"/>
      <c r="F9" s="11"/>
      <c r="G9" s="11"/>
      <c r="H9" s="12"/>
      <c r="I9" s="12"/>
      <c r="J9" s="13"/>
    </row>
    <row r="10" ht="27.75" customHeight="1" spans="1:10">
      <c r="A10" s="10"/>
      <c r="B10" s="11"/>
      <c r="C10" s="11"/>
      <c r="D10" s="11"/>
      <c r="E10" s="11"/>
      <c r="F10" s="11"/>
      <c r="G10" s="11"/>
      <c r="H10" s="12"/>
      <c r="I10" s="12"/>
      <c r="J10" s="13"/>
    </row>
    <row r="11" ht="27.75" customHeight="1" spans="1:10">
      <c r="A11" s="10"/>
      <c r="B11" s="11"/>
      <c r="C11" s="11"/>
      <c r="D11" s="11"/>
      <c r="E11" s="11"/>
      <c r="F11" s="11"/>
      <c r="G11" s="11"/>
      <c r="H11" s="12"/>
      <c r="I11" s="12"/>
      <c r="J11" s="13"/>
    </row>
    <row r="12" ht="27.75" customHeight="1" spans="1:10">
      <c r="A12" s="10"/>
      <c r="B12" s="11"/>
      <c r="C12" s="11"/>
      <c r="D12" s="11"/>
      <c r="E12" s="11"/>
      <c r="F12" s="11"/>
      <c r="G12" s="11"/>
      <c r="H12" s="12"/>
      <c r="I12" s="12"/>
      <c r="J12" s="13"/>
    </row>
    <row r="13" ht="27.75" customHeight="1" spans="1:10">
      <c r="A13" s="10"/>
      <c r="B13" s="11"/>
      <c r="C13" s="11"/>
      <c r="D13" s="11"/>
      <c r="E13" s="11"/>
      <c r="F13" s="11"/>
      <c r="G13" s="11"/>
      <c r="H13" s="12"/>
      <c r="I13" s="12"/>
      <c r="J13" s="13"/>
    </row>
    <row r="14" ht="27.75" customHeight="1" spans="1:10">
      <c r="A14" s="10"/>
      <c r="B14" s="11"/>
      <c r="C14" s="11"/>
      <c r="D14" s="11"/>
      <c r="E14" s="11"/>
      <c r="F14" s="11"/>
      <c r="G14" s="11"/>
      <c r="H14" s="12"/>
      <c r="I14" s="12"/>
      <c r="J14" s="13"/>
    </row>
    <row r="15" ht="27.75" customHeight="1" spans="1:10">
      <c r="A15" s="10"/>
      <c r="B15" s="11"/>
      <c r="C15" s="11"/>
      <c r="D15" s="11"/>
      <c r="E15" s="11"/>
      <c r="F15" s="11"/>
      <c r="G15" s="11"/>
      <c r="H15" s="12"/>
      <c r="I15" s="12"/>
      <c r="J15" s="13"/>
    </row>
    <row r="16" ht="27.75" customHeight="1" spans="1:10">
      <c r="A16" s="10"/>
      <c r="B16" s="11"/>
      <c r="C16" s="11"/>
      <c r="D16" s="11"/>
      <c r="E16" s="11"/>
      <c r="F16" s="11"/>
      <c r="G16" s="11"/>
      <c r="H16" s="12"/>
      <c r="I16" s="12"/>
      <c r="J16" s="13"/>
    </row>
    <row r="17" ht="27.75" customHeight="1" spans="1:10">
      <c r="A17" s="10"/>
      <c r="B17" s="11"/>
      <c r="C17" s="11"/>
      <c r="D17" s="11"/>
      <c r="E17" s="11"/>
      <c r="F17" s="11"/>
      <c r="G17" s="11"/>
      <c r="H17" s="12"/>
      <c r="I17" s="12"/>
      <c r="J17" s="13"/>
    </row>
    <row r="18" ht="27.75" customHeight="1" spans="1:10">
      <c r="A18" s="10"/>
      <c r="B18" s="11"/>
      <c r="C18" s="11"/>
      <c r="D18" s="11"/>
      <c r="E18" s="11"/>
      <c r="F18" s="11"/>
      <c r="G18" s="11"/>
      <c r="H18" s="12"/>
      <c r="I18" s="12"/>
      <c r="J18" s="13"/>
    </row>
    <row r="19" ht="27.75" customHeight="1" spans="1:10">
      <c r="A19" s="10"/>
      <c r="B19" s="11"/>
      <c r="C19" s="11"/>
      <c r="D19" s="11"/>
      <c r="E19" s="11"/>
      <c r="F19" s="11"/>
      <c r="G19" s="11"/>
      <c r="H19" s="12"/>
      <c r="I19" s="12"/>
      <c r="J19" s="13"/>
    </row>
    <row r="20" ht="27.75" customHeight="1" spans="1:10">
      <c r="A20" s="10"/>
      <c r="B20" s="11"/>
      <c r="C20" s="11"/>
      <c r="D20" s="11"/>
      <c r="E20" s="11"/>
      <c r="F20" s="11"/>
      <c r="G20" s="11"/>
      <c r="H20" s="12"/>
      <c r="I20" s="12"/>
      <c r="J20" s="13"/>
    </row>
    <row r="21" ht="27.75" customHeight="1" spans="1:10">
      <c r="A21" s="10"/>
      <c r="B21" s="11"/>
      <c r="C21" s="11"/>
      <c r="D21" s="11"/>
      <c r="E21" s="11"/>
      <c r="F21" s="11"/>
      <c r="G21" s="11"/>
      <c r="H21" s="12"/>
      <c r="I21" s="12"/>
      <c r="J21" s="13"/>
    </row>
    <row r="22" ht="27.75" customHeight="1" spans="1:10">
      <c r="A22" s="10"/>
      <c r="B22" s="11"/>
      <c r="C22" s="11"/>
      <c r="D22" s="11"/>
      <c r="E22" s="11"/>
      <c r="F22" s="11"/>
      <c r="G22" s="11"/>
      <c r="H22" s="12"/>
      <c r="I22" s="12"/>
      <c r="J22" s="13"/>
    </row>
    <row r="23" ht="27.75" customHeight="1" spans="1:10">
      <c r="A23" s="10"/>
      <c r="B23" s="11"/>
      <c r="C23" s="11"/>
      <c r="D23" s="11"/>
      <c r="E23" s="11"/>
      <c r="F23" s="11"/>
      <c r="G23" s="11"/>
      <c r="H23" s="12"/>
      <c r="I23" s="12"/>
      <c r="J23" s="13"/>
    </row>
    <row r="24" ht="27.75" customHeight="1" spans="1:10">
      <c r="A24" s="10"/>
      <c r="B24" s="11"/>
      <c r="C24" s="11"/>
      <c r="D24" s="11"/>
      <c r="E24" s="11"/>
      <c r="F24" s="11"/>
      <c r="G24" s="11"/>
      <c r="H24" s="12"/>
      <c r="I24" s="12"/>
      <c r="J24" s="13"/>
    </row>
    <row r="25" ht="27.75" customHeight="1" spans="1:10">
      <c r="A25" s="10"/>
      <c r="B25" s="11"/>
      <c r="C25" s="11"/>
      <c r="D25" s="11"/>
      <c r="E25" s="11"/>
      <c r="F25" s="11"/>
      <c r="G25" s="11"/>
      <c r="H25" s="12"/>
      <c r="I25" s="12"/>
      <c r="J25" s="13"/>
    </row>
    <row r="26" ht="27.75" customHeight="1" spans="1:10">
      <c r="A26" s="14" t="s">
        <v>139</v>
      </c>
      <c r="B26" s="15"/>
      <c r="C26" s="15"/>
      <c r="D26" s="15"/>
      <c r="E26" s="15"/>
      <c r="F26" s="15"/>
      <c r="G26" s="15"/>
      <c r="H26" s="15"/>
      <c r="I26" s="15"/>
      <c r="J26" s="16"/>
    </row>
  </sheetData>
  <mergeCells count="73">
    <mergeCell ref="A1:H1"/>
    <mergeCell ref="I1:J1"/>
    <mergeCell ref="A2:J2"/>
    <mergeCell ref="A3:D3"/>
    <mergeCell ref="E3:H3"/>
    <mergeCell ref="I3:J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封-2 招标控制价</vt:lpstr>
      <vt:lpstr>表-02 建设项目招标控制价汇总表</vt:lpstr>
      <vt:lpstr>表-03 单项工程招标控制价汇总表【维新镇工会“健身驿站“</vt:lpstr>
      <vt:lpstr>表-04 单位工程招标控制价汇总表【建筑工程】</vt:lpstr>
      <vt:lpstr>表-09 分部分项工程项目清单计价表【建筑工程】</vt:lpstr>
      <vt:lpstr>表-12 规费、税金项目计价表【建筑工程】</vt:lpstr>
      <vt:lpstr>表-04 单位工程招标控制价汇总表【安装工程】</vt:lpstr>
      <vt:lpstr>表-09 分部分项工程项目清单计价表【安装工程】</vt:lpstr>
      <vt:lpstr>表-12 规费、税金项目计价表【安装工程】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樊先森灬</cp:lastModifiedBy>
  <dcterms:created xsi:type="dcterms:W3CDTF">2026-05-15T10:11:00Z</dcterms:created>
  <dcterms:modified xsi:type="dcterms:W3CDTF">2026-05-25T12:58:48Z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82A723DDB315442697F5521210B021F8_12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