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封-2 招标控制价" sheetId="1" r:id="rId1"/>
    <sheet name="表-04 单位工程招标控制价汇总表" sheetId="2" r:id="rId2"/>
    <sheet name="表-08 措施项目汇总表" sheetId="3" r:id="rId3"/>
    <sheet name="表-09 分部分项工程项目清单计价表" sheetId="4" r:id="rId4"/>
    <sheet name="表-09 施工技术措施项目清单计价表" sheetId="5" r:id="rId5"/>
    <sheet name="表-10 施工组织措施项目清单计价表" sheetId="6" r:id="rId6"/>
    <sheet name="表-12 规费、税金项目计价表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<sst xmlns="http://schemas.openxmlformats.org/spreadsheetml/2006/main" count="317" uniqueCount="177">
  <si>
    <t>封-2</t>
  </si>
  <si>
    <t>2025年森林防火消防水箱建设</t>
  </si>
  <si>
    <t>工程</t>
  </si>
  <si>
    <t>招标控制价</t>
  </si>
  <si>
    <t>(小写):</t>
  </si>
  <si>
    <t>(大写):</t>
  </si>
  <si>
    <t>壹拾万零叁仟肆佰肆拾壹元捌角肆分</t>
  </si>
  <si>
    <t>其中:安全文明施工费(小写):</t>
  </si>
  <si>
    <t>叁仟叁佰壹拾柒元贰角陆分</t>
  </si>
  <si>
    <t>招  标  人：</t>
  </si>
  <si>
    <t>工程造价
咨 询 人：</t>
  </si>
  <si>
    <t>(单位盖章)</t>
  </si>
  <si>
    <t>(单位资质专用章)</t>
  </si>
  <si>
    <t>法定代理人
  或其授权人：</t>
  </si>
  <si>
    <t>法定代理人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</si>
  <si>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</si>
  <si>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</si>
  <si>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</si>
  <si>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</si>
  <si>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</si>
  <si>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时间：       年   月   日</t>
  </si>
  <si>
    <t>表-04</t>
  </si>
  <si>
    <t>单位工程招标控制价汇总表</t>
  </si>
  <si>
    <t>工程名称：2025年森林防火消防水箱建设</t>
  </si>
  <si>
    <t>第  1  页  共  1  页</t>
  </si>
  <si>
    <t>序号</t>
  </si>
  <si>
    <t>汇总内容</t>
  </si>
  <si>
    <t>金额(元)</t>
  </si>
  <si>
    <t>其中：暂估价(元)</t>
  </si>
  <si>
    <t>1</t>
  </si>
  <si>
    <t>分部分项工程费</t>
  </si>
  <si>
    <t>1.1</t>
  </si>
  <si>
    <t>G平整场地、散水、水沟</t>
  </si>
  <si>
    <t>1.2</t>
  </si>
  <si>
    <t>水箱、栏杆、监控及宣传警示牌</t>
  </si>
  <si>
    <t>2</t>
  </si>
  <si>
    <t>措施项目费</t>
  </si>
  <si>
    <t>2.1</t>
  </si>
  <si>
    <t>其中：安全文明施工费</t>
  </si>
  <si>
    <t>3</t>
  </si>
  <si>
    <t>其他项目费</t>
  </si>
  <si>
    <t>4</t>
  </si>
  <si>
    <t>规费</t>
  </si>
  <si>
    <t>－</t>
  </si>
  <si>
    <t>5</t>
  </si>
  <si>
    <t>税金</t>
  </si>
  <si>
    <t>投标报价合计=1+2+3+4+5</t>
  </si>
  <si>
    <t>注：1.本表适用于单位工程招标控制价或投标报价的汇总，如无单位工程划分，单项工程也使用本表汇总。 
    2.分部分项工程、措施项目中暂估价中应填写材料、工程设备暂估价，其他项目中暂估价应填写专业工程暂估价。</t>
  </si>
  <si>
    <t>表-08</t>
  </si>
  <si>
    <t>措施项目汇总表</t>
  </si>
  <si>
    <t>第 1 页  共 1 页</t>
  </si>
  <si>
    <t>项目名称</t>
  </si>
  <si>
    <t>合价</t>
  </si>
  <si>
    <t>其中：暂估价</t>
  </si>
  <si>
    <t>施工技术措施项目</t>
  </si>
  <si>
    <t>施工组织措施项目</t>
  </si>
  <si>
    <t>2.2</t>
  </si>
  <si>
    <t>建设工程竣工档案编制费</t>
  </si>
  <si>
    <t>措施项目费合计=1+2</t>
  </si>
  <si>
    <t>表-09</t>
  </si>
  <si>
    <t>分部分项工程项目清单计价表</t>
  </si>
  <si>
    <t>第  1  页  共  6  页</t>
  </si>
  <si>
    <t>项目编码</t>
  </si>
  <si>
    <t>项目特征</t>
  </si>
  <si>
    <t>计量单位</t>
  </si>
  <si>
    <t>工程量</t>
  </si>
  <si>
    <t>金额（元）</t>
  </si>
  <si>
    <t>综合单价</t>
  </si>
  <si>
    <t>其中:暂估价</t>
  </si>
  <si>
    <t>G</t>
  </si>
  <si>
    <t>平整场地、散水、水沟</t>
  </si>
  <si>
    <t>010101001001</t>
  </si>
  <si>
    <t>清表</t>
  </si>
  <si>
    <t>[项目特征]
1.土壤类别:综合考虑
2.弃土运距:2km
3.其他:含表土及地被植物清除，一般回填压实，清除表土及植物由中标单位外运处置
[工作内容]
1.土方挖填
2.场地找平
3.场内运输</t>
  </si>
  <si>
    <t>m2</t>
  </si>
  <si>
    <t>010101002001</t>
  </si>
  <si>
    <t>挖一般土方（根据现场情况选择）</t>
  </si>
  <si>
    <t>[项目特征]
1.1.土石类别:土方、石方、淤泥、等综合考虑
2.2.开挖方式:综合考虑
3.3.开挖深度:大于30cm的情况
4.4.机械进出场:含一次或多次机械进出场
5.5.场内运距:全包
6.6.场外运距:余方运距2KM内
7.7.综合单价:包含开挖、机械凿打、爆破、解小、挖淤、晾晒、场内排水、场内转运、一般回填、机械进出场费、余方运距2KM内等全部工作内容，亦包含建筑工程一般风险、管理费、利润、措施费(含安全文明施工费）、规费、税金等所有费用</t>
  </si>
  <si>
    <t>m3</t>
  </si>
  <si>
    <t>本页小计</t>
  </si>
  <si>
    <t>第  2  页  共  6  页</t>
  </si>
  <si>
    <t>010507001001</t>
  </si>
  <si>
    <t>散水</t>
  </si>
  <si>
    <t>[项目特征]
1.面层厚度:60mm
2.混凝土种类:商品砼
3.混凝土强度等级:C20
[工作内容]
1.地基夯实
2.铺设垫层
3.模板及支撑制作、安装、拆除、堆放、运输及清理模内杂物、刷隔离剂等
4.混凝土制作、运输、浇筑、振捣、养护
5.变形缝填塞</t>
  </si>
  <si>
    <t>030507008001</t>
  </si>
  <si>
    <t>太阳能监控设备</t>
  </si>
  <si>
    <t>[项目特征]
1.名称:太阳能监控设备
2.类别:根据现场确定，不低于1600万像素
3.备注:含太阳能板，镜头、立杆、防护罩等所有费用
[工作内容]
1.本体安装
2.单体调试</t>
  </si>
  <si>
    <t>台</t>
  </si>
  <si>
    <t>030905001001</t>
  </si>
  <si>
    <t>水位计</t>
  </si>
  <si>
    <t>[项目特征]
1.要求:能监测水位
[工作内容]
1.本体安装 2.系统调试</t>
  </si>
  <si>
    <t>组</t>
  </si>
  <si>
    <t>第  3  页  共  6  页</t>
  </si>
  <si>
    <t>040201022001</t>
  </si>
  <si>
    <t>排水沟</t>
  </si>
  <si>
    <t>[项目特征]
1.断面尺寸:0.5*0.3
2.基础、垫层：材料品种、厚度:10cmC20混凝土底板
3.砌体材料:砖砌24墙,水泥砂浆抹面
4.砂浆强度等级:M7.5
[工作内容]
1.模板制作、安装、拆除
2.基础、垫层铺筑
3.混凝土拌和、运输、浇筑
4.侧墙浇捣或砌筑
5.勾缝、抹面
6.盖板安装</t>
  </si>
  <si>
    <t>m</t>
  </si>
  <si>
    <t>031001006001</t>
  </si>
  <si>
    <t>PE进水管 DN50</t>
  </si>
  <si>
    <t>[项目特征]
1.介质:进水
2.材质、规格:PE100进水管 DN50 1.6MPa
[工作内容]
1.管道安装
2.管件安装
3.塑料卡固定
4.阻火圈安装
5.压力试验
6.吹扫、冲洗
7.警示带铺设</t>
  </si>
  <si>
    <t>第  4  页  共  6  页</t>
  </si>
  <si>
    <t>031001006002</t>
  </si>
  <si>
    <t>排污管UPVC DN50</t>
  </si>
  <si>
    <t>[项目特征]
1.介质:污水
2.材质、规格:UPVC DN50
[工作内容]
1.管道安装
2.管件安装
3.塑料卡固定
4.阻火圈安装
5.压力试验
6.吹扫、冲洗
7.警示带铺设</t>
  </si>
  <si>
    <t>031001006004</t>
  </si>
  <si>
    <t>PE进水管100 DN32</t>
  </si>
  <si>
    <t>[项目特征]
1.介质:进水
2.材质、规格:PE100给水管 DN32 1.6MPa
[工作内容]
1.管道安装
2.管件安装
3.塑料卡固定
4.阻火圈安装
5.压力试验
6.吹扫、冲洗
7.警示带铺设</t>
  </si>
  <si>
    <t>031001006005</t>
  </si>
  <si>
    <t>溢流管 DN20</t>
  </si>
  <si>
    <t>[项目特征]
1.材质、规格:PE100 DN20 1.6MPa
[工作内容]
1.管道安装
2.管件安装
3.塑料卡固定
4.阻火圈安装
5.压力试验
6.吹扫、冲洗
7.警示带铺设</t>
  </si>
  <si>
    <t>第  5  页  共  6  页</t>
  </si>
  <si>
    <t>031006015001</t>
  </si>
  <si>
    <t>成品不锈钢消防水箱</t>
  </si>
  <si>
    <t>[项目特征]
1.材质、类型:SUS304不锈钢水箱
2.蓄水量:90-120m3（根据现场情况选择水箱容积）
3.不锈钢厚度:2mm
4.其他:出口管处安装快速取水阀，并安装所有阀门和除预留50m以外的所有管线；配备与消防车匹配的接头，成品爬梯一个
5.水箱配置与技术质量要求:满足规范要求的质量标准及功能需求
[工作内容]
1.制作
2.安装</t>
  </si>
  <si>
    <t>040205004001</t>
  </si>
  <si>
    <t>水箱标志牌</t>
  </si>
  <si>
    <t>[项目特征]
1.材质、规格尺寸:厂家根据水箱参数确定
[工作内容]
1.制作、安装</t>
  </si>
  <si>
    <t>块</t>
  </si>
  <si>
    <t>040205004002</t>
  </si>
  <si>
    <t>森林防火宣传标志牌</t>
  </si>
  <si>
    <t>[项目特征]
1.材质、规格尺寸:按以往水箱旁宣传标牌做法
[工作内容]
1.制作、安装</t>
  </si>
  <si>
    <t>040309001001</t>
  </si>
  <si>
    <t>不锈钢栏杆（含基础预埋件）</t>
  </si>
  <si>
    <t>[项目特征]
1.栏杆材质、规格:1.2m高不锈钢栏杆（带锁）
[工作内容]
1.制作、运输、安装
2.除锈、刷油漆</t>
  </si>
  <si>
    <t>第  6  页  共  6  页</t>
  </si>
  <si>
    <t>040901001001</t>
  </si>
  <si>
    <t>现浇构件钢筋</t>
  </si>
  <si>
    <t>[项目特征]
1.钢筋种类、规格:HRB400EΦ8@200单层双向
[工作内容]
1.制作
2.运输
3.安装</t>
  </si>
  <si>
    <t>t</t>
  </si>
  <si>
    <t>070103001001</t>
  </si>
  <si>
    <t>水箱基础 C30混凝土</t>
  </si>
  <si>
    <t>[项目特征]
1.混凝土种类:商品砼
2.混凝土强度等级:C30
[工作内容]
1.模板及支架(撑)制作、安装、拆除、堆放、运输及清理模内杂物、刷隔离剂等
2.混凝土制作、运输、浇筑、振捣、养护</t>
  </si>
  <si>
    <t>其他</t>
  </si>
  <si>
    <t>来水引水管等，根据需要增加。</t>
  </si>
  <si>
    <t>合   计</t>
  </si>
  <si>
    <t>施工技术措施项目清单计价表</t>
  </si>
  <si>
    <t>一</t>
  </si>
  <si>
    <t>表-10</t>
  </si>
  <si>
    <t>施工组织措施项目清单计价表</t>
  </si>
  <si>
    <t>第  1  页  共  2  页</t>
  </si>
  <si>
    <t>计算
基础</t>
  </si>
  <si>
    <t>费率
(%)</t>
  </si>
  <si>
    <t>金额
(元)</t>
  </si>
  <si>
    <t>调整
费率
(%)</t>
  </si>
  <si>
    <t>调整后
金额
(元)</t>
  </si>
  <si>
    <t>备注</t>
  </si>
  <si>
    <t>070306001001</t>
  </si>
  <si>
    <t>安全文明施工费</t>
  </si>
  <si>
    <t>税前合计</t>
  </si>
  <si>
    <t>3.47</t>
  </si>
  <si>
    <t>070306B14001</t>
  </si>
  <si>
    <t>(分部分项人工费+分部分项机械费+技术措施人工费+技术措施机械费-机械（爆破）土石方人工费-机械（爆破）土石方机械费-机械（爆破）土石方人工费-机械（爆破）土石方机械费-人工土石方人工费-人工土石方技术措施人工费-人工土石方机械费-人工土石方技术措施机械费)+(机械（爆破）土石方人工费+机械（爆破）土石方机械费+机械（爆破）土石方人工费+机械（爆破）土石方机械费)*0.002/费率+(人工土石方人工费+人工土石方技术措施人工费)*0.0019/费率</t>
  </si>
  <si>
    <t>0.37</t>
  </si>
  <si>
    <t>070306B15001</t>
  </si>
  <si>
    <t>组织措施费</t>
  </si>
  <si>
    <t>(分部分项人工费+分部分项机械费+技术措施人工费+技术措施机械费-机械（爆破）土石方人工费-机械（爆破）土石方机械费-机械（爆破）土石方人工费-机械（爆破）土石方机械费-人工土石方人工费-人工土石方技术措施人工费-人工土石方机械费-人工土石方技术措施机械费)+(机械（爆破）土石方人工费+机械（爆</t>
  </si>
  <si>
    <t>6.56</t>
  </si>
  <si>
    <t>注：1.计算基础和费用标准按本市有关费用定额或文件执行。
    2.根据施工方案计算的措施费，可不填写“计算基础”和“费率”的数值，只填写“金额”数值，但应在备注栏说明施工
    方案出处或计算方法。</t>
  </si>
  <si>
    <t>第  2  页  共  2  页</t>
  </si>
  <si>
    <t>破）土石方机械费+机械（爆破）土石方人工费+机械（爆破）土石方机械费)*0.048/费率+(人工土石方人工费+人工土石方技术措施人工费)*0.0222/费率</t>
  </si>
  <si>
    <t>合    计</t>
  </si>
  <si>
    <t>表-12</t>
  </si>
  <si>
    <t>规费、税金项目计价表</t>
  </si>
  <si>
    <t>计算基础</t>
  </si>
  <si>
    <t>费率(%)</t>
  </si>
  <si>
    <t>专业工程规费（人+机）+机械（爆破）土石方规费（人+机）*0.072/费率+人工土石方规费（人）*0.082/费率</t>
  </si>
  <si>
    <t>9.25</t>
  </si>
  <si>
    <t>2.1 + 2.2 + 2.3</t>
  </si>
  <si>
    <t>增值税</t>
  </si>
  <si>
    <t>分部分项工程费+措施项目费+其他项目费+规费-甲供材料费</t>
  </si>
  <si>
    <t>9</t>
  </si>
  <si>
    <t>附加税</t>
  </si>
  <si>
    <t>12</t>
  </si>
  <si>
    <t>2.3</t>
  </si>
  <si>
    <t>环境保护税</t>
  </si>
  <si>
    <t>按实计算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</si>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</sst>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9"/>
      <color theme="1"/>
      <name val="??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6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/>
  </cellStyleXfs>
  <cellXfs count="63">
    <xf numFmtId="0" fontId="0" fillId="0" borderId="0" xfId="49"/>
    <xf numFmtId="0" fontId="1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wrapText="1"/>
    </xf>
    <xf numFmtId="0" fontId="1" fillId="2" borderId="0" xfId="49" applyFont="1" applyFill="1" applyAlignment="1">
      <alignment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left" vertical="center" wrapText="1"/>
    </xf>
    <xf numFmtId="0" fontId="1" fillId="2" borderId="4" xfId="49" applyFont="1" applyFill="1" applyBorder="1" applyAlignment="1">
      <alignment horizontal="righ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1" fillId="2" borderId="0" xfId="49" applyFont="1" applyFill="1" applyAlignment="1">
      <alignment horizontal="right" wrapText="1"/>
    </xf>
    <xf numFmtId="0" fontId="1" fillId="2" borderId="7" xfId="49" applyFont="1" applyFill="1" applyBorder="1" applyAlignment="1">
      <alignment horizontal="center" vertical="center" wrapText="1"/>
    </xf>
    <xf numFmtId="176" fontId="1" fillId="2" borderId="8" xfId="49" applyNumberFormat="1" applyFont="1" applyFill="1" applyBorder="1" applyAlignment="1">
      <alignment horizontal="right" vertical="center" wrapText="1"/>
    </xf>
    <xf numFmtId="0" fontId="1" fillId="2" borderId="8" xfId="49" applyFont="1" applyFill="1" applyBorder="1" applyAlignment="1">
      <alignment horizontal="right" vertical="center" wrapText="1"/>
    </xf>
    <xf numFmtId="176" fontId="1" fillId="2" borderId="9" xfId="49" applyNumberFormat="1" applyFont="1" applyFill="1" applyBorder="1" applyAlignment="1">
      <alignment horizontal="right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left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left" wrapText="1"/>
    </xf>
    <xf numFmtId="176" fontId="1" fillId="2" borderId="4" xfId="49" applyNumberFormat="1" applyFont="1" applyFill="1" applyBorder="1" applyAlignment="1">
      <alignment horizontal="right" vertical="center" wrapText="1"/>
    </xf>
    <xf numFmtId="0" fontId="1" fillId="2" borderId="8" xfId="49" applyFont="1" applyFill="1" applyBorder="1" applyAlignment="1">
      <alignment horizontal="left" vertical="center" wrapText="1"/>
    </xf>
    <xf numFmtId="176" fontId="1" fillId="2" borderId="6" xfId="49" applyNumberFormat="1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left" vertical="center" wrapText="1"/>
    </xf>
    <xf numFmtId="0" fontId="1" fillId="2" borderId="9" xfId="49" applyFont="1" applyFill="1" applyBorder="1" applyAlignment="1">
      <alignment horizontal="right" vertical="center" wrapText="1"/>
    </xf>
    <xf numFmtId="0" fontId="1" fillId="2" borderId="8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vertical="center" wrapText="1"/>
    </xf>
    <xf numFmtId="0" fontId="1" fillId="2" borderId="8" xfId="49" applyFont="1" applyFill="1" applyBorder="1" applyAlignment="1">
      <alignment vertical="center" wrapText="1"/>
    </xf>
    <xf numFmtId="0" fontId="3" fillId="2" borderId="0" xfId="49" applyFont="1" applyFill="1" applyAlignment="1">
      <alignment horizontal="right" vertical="center" wrapText="1"/>
    </xf>
    <xf numFmtId="0" fontId="1" fillId="2" borderId="9" xfId="49" applyFont="1" applyFill="1" applyBorder="1" applyAlignment="1">
      <alignment horizontal="center" vertical="center" wrapText="1"/>
    </xf>
    <xf numFmtId="0" fontId="4" fillId="2" borderId="0" xfId="49" applyFont="1" applyFill="1" applyAlignment="1">
      <alignment horizontal="left" vertical="center" wrapText="1"/>
    </xf>
    <xf numFmtId="0" fontId="4" fillId="2" borderId="0" xfId="49" applyFont="1" applyFill="1" applyAlignment="1">
      <alignment horizontal="right" vertical="top" wrapText="1"/>
    </xf>
    <xf numFmtId="0" fontId="5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vertical="center" wrapText="1"/>
    </xf>
    <xf numFmtId="0" fontId="4" fillId="2" borderId="0" xfId="49" applyFont="1" applyFill="1" applyAlignment="1">
      <alignment horizontal="right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left" vertical="center" wrapText="1"/>
    </xf>
    <xf numFmtId="176" fontId="4" fillId="2" borderId="4" xfId="49" applyNumberFormat="1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left" vertical="top" wrapText="1"/>
    </xf>
    <xf numFmtId="0" fontId="4" fillId="2" borderId="7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right" vertical="center" wrapText="1"/>
    </xf>
    <xf numFmtId="0" fontId="6" fillId="2" borderId="10" xfId="49" applyFont="1" applyFill="1" applyBorder="1" applyAlignment="1">
      <alignment horizontal="center" wrapText="1"/>
    </xf>
    <xf numFmtId="0" fontId="7" fillId="2" borderId="11" xfId="49" applyFont="1" applyFill="1" applyBorder="1" applyAlignment="1">
      <alignment horizontal="center" vertical="center" wrapText="1"/>
    </xf>
    <xf numFmtId="0" fontId="8" fillId="2" borderId="0" xfId="49" applyFont="1" applyFill="1" applyAlignment="1">
      <alignment horizontal="right" wrapText="1"/>
    </xf>
    <xf numFmtId="176" fontId="8" fillId="2" borderId="10" xfId="49" applyNumberFormat="1" applyFont="1" applyFill="1" applyBorder="1" applyAlignment="1">
      <alignment horizontal="left" wrapText="1"/>
    </xf>
    <xf numFmtId="0" fontId="8" fillId="2" borderId="12" xfId="49" applyFont="1" applyFill="1" applyBorder="1" applyAlignment="1">
      <alignment horizontal="left" wrapText="1"/>
    </xf>
    <xf numFmtId="0" fontId="8" fillId="2" borderId="11" xfId="49" applyFont="1" applyFill="1" applyBorder="1" applyAlignment="1">
      <alignment horizontal="right" wrapText="1"/>
    </xf>
    <xf numFmtId="0" fontId="8" fillId="2" borderId="0" xfId="49" applyFont="1" applyFill="1" applyAlignment="1">
      <alignment horizontal="center" wrapText="1"/>
    </xf>
    <xf numFmtId="0" fontId="8" fillId="2" borderId="10" xfId="49" applyFont="1" applyFill="1" applyBorder="1" applyAlignment="1">
      <alignment horizontal="left" wrapText="1"/>
    </xf>
    <xf numFmtId="0" fontId="8" fillId="2" borderId="11" xfId="49" applyFont="1" applyFill="1" applyBorder="1" applyAlignment="1">
      <alignment horizontal="left" wrapText="1"/>
    </xf>
    <xf numFmtId="0" fontId="8" fillId="2" borderId="0" xfId="49" applyFont="1" applyFill="1" applyAlignment="1">
      <alignment horizontal="left" wrapText="1"/>
    </xf>
    <xf numFmtId="0" fontId="9" fillId="2" borderId="0" xfId="49" applyFont="1" applyFill="1" applyAlignment="1">
      <alignment horizontal="center" vertical="top" wrapText="1"/>
    </xf>
    <xf numFmtId="0" fontId="8" fillId="2" borderId="0" xfId="49" applyFont="1" applyFill="1" applyAlignment="1">
      <alignment horizontal="left" vertical="top" wrapText="1"/>
    </xf>
    <xf numFmtId="0" fontId="9" fillId="2" borderId="11" xfId="49" applyFont="1" applyFill="1" applyBorder="1" applyAlignment="1">
      <alignment horizontal="center" vertical="top" wrapText="1"/>
    </xf>
    <xf numFmtId="0" fontId="8" fillId="2" borderId="0" xfId="49" applyFont="1" applyFill="1" applyAlignment="1">
      <alignment horizontal="center" vertical="center" wrapText="1"/>
    </xf>
    <xf numFmtId="0" fontId="8" fillId="2" borderId="10" xfId="49" applyFont="1" applyFill="1" applyBorder="1" applyAlignment="1">
      <alignment vertical="center" wrapText="1"/>
    </xf>
    <xf numFmtId="0" fontId="10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showGridLines="0" topLeftCell="A5" workbookViewId="0">
      <selection activeCell="D3" sqref="D3:J3"/>
    </sheetView>
  </sheetViews>
  <sheetFormatPr defaultColWidth="9" defaultRowHeight="12"/>
  <cols>
    <col min="1" max="1" width="15.5047619047619" customWidth="1"/>
    <col min="2" max="2" width="0.828571428571429" customWidth="1"/>
    <col min="3" max="3" width="10.6666666666667" customWidth="1"/>
    <col min="4" max="4" width="19.5047619047619" customWidth="1"/>
    <col min="5" max="5" width="12.3333333333333" customWidth="1"/>
    <col min="6" max="6" width="3.82857142857143" customWidth="1"/>
    <col min="7" max="7" width="19.1619047619048" customWidth="1"/>
    <col min="8" max="8" width="7.66666666666667" customWidth="1"/>
    <col min="9" max="9" width="15.5047619047619" customWidth="1"/>
    <col min="10" max="10" width="8" customWidth="1"/>
  </cols>
  <sheetData>
    <row r="1" ht="62.25" customHeight="1" spans="1:10">
      <c r="A1" s="1" t="s">
        <v>0</v>
      </c>
      <c r="B1" s="45" t="s">
        <v>1</v>
      </c>
      <c r="C1" s="45"/>
      <c r="D1" s="45"/>
      <c r="E1" s="45"/>
      <c r="F1" s="45"/>
      <c r="G1" s="45"/>
      <c r="H1" s="45"/>
      <c r="I1" s="60" t="s">
        <v>2</v>
      </c>
      <c r="J1" s="61"/>
    </row>
    <row r="2" ht="61.5" customHeight="1" spans="1:10">
      <c r="A2" s="1"/>
      <c r="B2" s="46" t="s">
        <v>3</v>
      </c>
      <c r="C2" s="46"/>
      <c r="D2" s="46"/>
      <c r="E2" s="46"/>
      <c r="F2" s="46"/>
      <c r="G2" s="46"/>
      <c r="H2" s="46"/>
      <c r="I2" s="62"/>
      <c r="J2" s="12"/>
    </row>
    <row r="3" ht="58.5" customHeight="1" spans="1:10">
      <c r="A3" s="47" t="s">
        <v>3</v>
      </c>
      <c r="B3" s="47"/>
      <c r="C3" s="47" t="s">
        <v>4</v>
      </c>
      <c r="D3" s="48">
        <f>'表-04 单位工程招标控制价汇总表'!G25</f>
        <v>103441.8420915</v>
      </c>
      <c r="E3" s="48"/>
      <c r="F3" s="48"/>
      <c r="G3" s="48"/>
      <c r="H3" s="48"/>
      <c r="I3" s="48"/>
      <c r="J3" s="48"/>
    </row>
    <row r="4" ht="50.25" customHeight="1" spans="1:10">
      <c r="A4" s="47"/>
      <c r="B4" s="47"/>
      <c r="C4" s="47" t="s">
        <v>5</v>
      </c>
      <c r="D4" s="49" t="s">
        <v>6</v>
      </c>
      <c r="E4" s="49"/>
      <c r="F4" s="49"/>
      <c r="G4" s="49"/>
      <c r="H4" s="49"/>
      <c r="I4" s="49"/>
      <c r="J4" s="49"/>
    </row>
    <row r="5" ht="28.5" customHeight="1" spans="1:10">
      <c r="A5" s="47" t="s">
        <v>7</v>
      </c>
      <c r="B5" s="47"/>
      <c r="C5" s="47"/>
      <c r="D5" s="50"/>
      <c r="E5" s="49">
        <f>'表-04 单位工程招标控制价汇总表'!G9</f>
        <v>3317.26</v>
      </c>
      <c r="F5" s="49"/>
      <c r="G5" s="49"/>
      <c r="H5" s="49"/>
      <c r="I5" s="49"/>
      <c r="J5" s="49"/>
    </row>
    <row r="6" ht="28.5" customHeight="1" spans="1:10">
      <c r="A6" s="47" t="s">
        <v>5</v>
      </c>
      <c r="B6" s="47"/>
      <c r="C6" s="47"/>
      <c r="D6" s="47"/>
      <c r="E6" s="49" t="s">
        <v>8</v>
      </c>
      <c r="F6" s="49"/>
      <c r="G6" s="49"/>
      <c r="H6" s="49"/>
      <c r="I6" s="49"/>
      <c r="J6" s="49"/>
    </row>
    <row r="7" ht="78.75" customHeight="1" spans="1:10">
      <c r="A7" s="51" t="s">
        <v>9</v>
      </c>
      <c r="B7" s="51"/>
      <c r="C7" s="51"/>
      <c r="D7" s="52"/>
      <c r="E7" s="49"/>
      <c r="F7" s="53"/>
      <c r="G7" s="53" t="s">
        <v>10</v>
      </c>
      <c r="H7" s="49"/>
      <c r="I7" s="49"/>
      <c r="J7" s="49"/>
    </row>
    <row r="8" ht="27" customHeight="1" spans="1:10">
      <c r="A8" s="54"/>
      <c r="B8" s="54"/>
      <c r="C8" s="54"/>
      <c r="D8" s="55" t="s">
        <v>11</v>
      </c>
      <c r="E8" s="55"/>
      <c r="F8" s="56"/>
      <c r="G8" s="56"/>
      <c r="H8" s="57" t="s">
        <v>12</v>
      </c>
      <c r="I8" s="57"/>
      <c r="J8" s="57"/>
    </row>
    <row r="9" ht="18" customHeight="1" spans="1:10">
      <c r="A9" s="54"/>
      <c r="B9" s="54"/>
      <c r="C9" s="54"/>
      <c r="D9" s="54"/>
      <c r="E9" s="54"/>
      <c r="F9" s="54"/>
      <c r="G9" s="54"/>
      <c r="H9" s="54"/>
      <c r="I9" s="54"/>
      <c r="J9" s="54"/>
    </row>
    <row r="10" ht="78.75" customHeight="1" spans="1:10">
      <c r="A10" s="51" t="s">
        <v>13</v>
      </c>
      <c r="B10" s="51"/>
      <c r="C10" s="51"/>
      <c r="D10" s="52"/>
      <c r="E10" s="52"/>
      <c r="F10" s="54"/>
      <c r="G10" s="54" t="s">
        <v>14</v>
      </c>
      <c r="H10" s="52"/>
      <c r="I10" s="52"/>
      <c r="J10" s="52"/>
    </row>
    <row r="11" ht="27" customHeight="1" spans="1:10">
      <c r="A11" s="54"/>
      <c r="B11" s="54"/>
      <c r="C11" s="54"/>
      <c r="D11" s="57" t="s">
        <v>15</v>
      </c>
      <c r="E11" s="55"/>
      <c r="F11" s="55"/>
      <c r="G11" s="55"/>
      <c r="H11" s="57" t="s">
        <v>15</v>
      </c>
      <c r="I11" s="57"/>
      <c r="J11" s="57"/>
    </row>
    <row r="12" ht="18" customHeight="1" spans="1:10">
      <c r="A12" s="54"/>
      <c r="B12" s="54"/>
      <c r="C12" s="54"/>
      <c r="D12" s="58"/>
      <c r="E12" s="58"/>
      <c r="F12" s="58"/>
      <c r="G12" s="54"/>
      <c r="H12" s="54"/>
      <c r="I12" s="54"/>
      <c r="J12" s="54"/>
    </row>
    <row r="13" ht="78" customHeight="1" spans="1:10">
      <c r="A13" s="51" t="s">
        <v>16</v>
      </c>
      <c r="B13" s="51"/>
      <c r="C13" s="51"/>
      <c r="D13" s="52"/>
      <c r="E13" s="52"/>
      <c r="F13" s="54"/>
      <c r="G13" s="54" t="s">
        <v>17</v>
      </c>
      <c r="H13" s="59"/>
      <c r="I13" s="59"/>
      <c r="J13" s="59"/>
    </row>
    <row r="14" ht="27" customHeight="1" spans="1:10">
      <c r="A14" s="54"/>
      <c r="B14" s="54"/>
      <c r="C14" s="54"/>
      <c r="D14" s="55" t="s">
        <v>18</v>
      </c>
      <c r="E14" s="55"/>
      <c r="F14" s="55"/>
      <c r="G14" s="55"/>
      <c r="H14" s="57" t="s">
        <v>19</v>
      </c>
      <c r="I14" s="57"/>
      <c r="J14" s="57"/>
    </row>
    <row r="15" ht="18" customHeight="1" spans="1:10">
      <c r="A15" s="54"/>
      <c r="B15" s="54"/>
      <c r="C15" s="54"/>
      <c r="D15" s="54"/>
      <c r="E15" s="54"/>
      <c r="F15" s="54"/>
      <c r="G15" s="54"/>
      <c r="H15" s="54"/>
      <c r="I15" s="54"/>
      <c r="J15" s="54"/>
    </row>
    <row r="16" ht="56.25" customHeight="1" spans="1:10">
      <c r="A16" s="54"/>
      <c r="B16" s="54"/>
      <c r="C16" s="54"/>
      <c r="D16" s="58" t="s">
        <v>20</v>
      </c>
      <c r="E16" s="58"/>
      <c r="F16" s="58"/>
      <c r="G16" s="58"/>
      <c r="H16" s="54"/>
      <c r="I16" s="54"/>
      <c r="J16" s="54"/>
    </row>
  </sheetData>
  <mergeCells count="37">
    <mergeCell ref="B1:H1"/>
    <mergeCell ref="B2:I2"/>
    <mergeCell ref="A3:B3"/>
    <mergeCell ref="D3:J3"/>
    <mergeCell ref="A4:B4"/>
    <mergeCell ref="D4:J4"/>
    <mergeCell ref="A5:D5"/>
    <mergeCell ref="E5:J5"/>
    <mergeCell ref="A6:D6"/>
    <mergeCell ref="E6:J6"/>
    <mergeCell ref="A7:C7"/>
    <mergeCell ref="D7:E7"/>
    <mergeCell ref="H7:J7"/>
    <mergeCell ref="A8:B8"/>
    <mergeCell ref="D8:E8"/>
    <mergeCell ref="H8:J8"/>
    <mergeCell ref="A9:B9"/>
    <mergeCell ref="H9:J9"/>
    <mergeCell ref="A10:C10"/>
    <mergeCell ref="D10:E10"/>
    <mergeCell ref="H10:J10"/>
    <mergeCell ref="A11:B11"/>
    <mergeCell ref="D11:E11"/>
    <mergeCell ref="H11:J11"/>
    <mergeCell ref="A12:B12"/>
    <mergeCell ref="H12:J12"/>
    <mergeCell ref="A13:C13"/>
    <mergeCell ref="D13:E13"/>
    <mergeCell ref="H13:J13"/>
    <mergeCell ref="A14:B14"/>
    <mergeCell ref="D14:E14"/>
    <mergeCell ref="H14:J14"/>
    <mergeCell ref="A15:B15"/>
    <mergeCell ref="H15:J15"/>
    <mergeCell ref="A16:B16"/>
    <mergeCell ref="D16:G16"/>
    <mergeCell ref="H16:J16"/>
  </mergeCells>
  <printOptions horizontalCentered="1"/>
  <pageMargins left="0.19975" right="0.19975" top="0.59375" bottom="0" header="0.59375" footer="0"/>
  <pageSetup paperSize="9" scale="9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showGridLines="0" tabSelected="1" topLeftCell="A13" workbookViewId="0">
      <selection activeCell="G5" sqref="A1:I12"/>
    </sheetView>
  </sheetViews>
  <sheetFormatPr defaultColWidth="9" defaultRowHeight="12"/>
  <cols>
    <col min="1" max="1" width="12.6666666666667" customWidth="1"/>
    <col min="2" max="2" width="2" customWidth="1"/>
    <col min="3" max="3" width="15.8285714285714" customWidth="1"/>
    <col min="4" max="4" width="21.6666666666667" customWidth="1"/>
    <col min="5" max="5" width="14.8285714285714" customWidth="1"/>
    <col min="6" max="6" width="6.66666666666667" customWidth="1"/>
    <col min="7" max="7" width="8.66666666666667" customWidth="1"/>
    <col min="8" max="8" width="11.6666666666667" customWidth="1"/>
    <col min="9" max="9" width="19" customWidth="1"/>
    <col min="10" max="12" width="12.8571428571429"/>
  </cols>
  <sheetData>
    <row r="1" ht="24" customHeight="1" spans="1:9">
      <c r="A1" s="32"/>
      <c r="B1" s="32"/>
      <c r="C1" s="32"/>
      <c r="D1" s="32"/>
      <c r="E1" s="32"/>
      <c r="F1" s="32"/>
      <c r="G1" s="32"/>
      <c r="H1" s="33" t="s">
        <v>21</v>
      </c>
      <c r="I1" s="33"/>
    </row>
    <row r="2" ht="29.25" customHeight="1" spans="1:9">
      <c r="A2" s="34" t="s">
        <v>22</v>
      </c>
      <c r="B2" s="34"/>
      <c r="C2" s="34"/>
      <c r="D2" s="34"/>
      <c r="E2" s="34"/>
      <c r="F2" s="34"/>
      <c r="G2" s="34"/>
      <c r="H2" s="34"/>
      <c r="I2" s="34"/>
    </row>
    <row r="3" ht="25.5" customHeight="1" spans="1:9">
      <c r="A3" s="35" t="s">
        <v>23</v>
      </c>
      <c r="B3" s="35"/>
      <c r="C3" s="35"/>
      <c r="D3" s="35"/>
      <c r="E3" s="35"/>
      <c r="F3" s="35"/>
      <c r="G3" s="35"/>
      <c r="H3" s="36" t="s">
        <v>24</v>
      </c>
      <c r="I3" s="36"/>
    </row>
    <row r="4" ht="27.75" customHeight="1" spans="1:9">
      <c r="A4" s="37" t="s">
        <v>25</v>
      </c>
      <c r="B4" s="37"/>
      <c r="C4" s="38" t="s">
        <v>26</v>
      </c>
      <c r="D4" s="38"/>
      <c r="E4" s="38"/>
      <c r="F4" s="38"/>
      <c r="G4" s="38" t="s">
        <v>27</v>
      </c>
      <c r="H4" s="38"/>
      <c r="I4" s="43" t="s">
        <v>28</v>
      </c>
    </row>
    <row r="5" ht="27.75" customHeight="1" spans="1:9">
      <c r="A5" s="39" t="s">
        <v>29</v>
      </c>
      <c r="B5" s="39"/>
      <c r="C5" s="40" t="s">
        <v>30</v>
      </c>
      <c r="D5" s="40"/>
      <c r="E5" s="40"/>
      <c r="F5" s="40"/>
      <c r="G5" s="41">
        <f>'表-09 分部分项工程项目清单计价表'!L67</f>
        <v>89682.4410915</v>
      </c>
      <c r="H5" s="41"/>
      <c r="I5" s="44"/>
    </row>
    <row r="6" ht="27.75" customHeight="1" spans="1:9">
      <c r="A6" s="39" t="s">
        <v>31</v>
      </c>
      <c r="B6" s="39"/>
      <c r="C6" s="40" t="s">
        <v>32</v>
      </c>
      <c r="D6" s="40"/>
      <c r="E6" s="40"/>
      <c r="F6" s="40"/>
      <c r="G6" s="41">
        <f>'表-09 分部分项工程项目清单计价表'!L7+'表-09 分部分项工程项目清单计价表'!L8+'表-09 分部分项工程项目清单计价表'!L15+'表-09 分部分项工程项目清单计价表'!L16+'表-09 分部分项工程项目清单计价表'!L17+'表-09 分部分项工程项目清单计价表'!L24</f>
        <v>4497.73282</v>
      </c>
      <c r="H6" s="41"/>
      <c r="I6" s="44"/>
    </row>
    <row r="7" ht="27.75" customHeight="1" spans="1:9">
      <c r="A7" s="39" t="s">
        <v>33</v>
      </c>
      <c r="B7" s="39"/>
      <c r="C7" s="40" t="s">
        <v>34</v>
      </c>
      <c r="D7" s="40"/>
      <c r="E7" s="40"/>
      <c r="F7" s="40"/>
      <c r="G7" s="41">
        <f>'表-09 分部分项工程项目清单计价表'!L26+'表-09 分部分项工程项目清单计价表'!L33+'表-09 分部分项工程项目清单计价表'!L34+'表-09 分部分项工程项目清单计价表'!L35+'表-09 分部分项工程项目清单计价表'!L42+'表-09 分部分项工程项目清单计价表'!L43+'表-09 分部分项工程项目清单计价表'!L44+'表-09 分部分项工程项目清单计价表'!L45+'表-09 分部分项工程项目清单计价表'!L52+'表-09 分部分项工程项目清单计价表'!L53</f>
        <v>85184.7082715</v>
      </c>
      <c r="H7" s="41"/>
      <c r="I7" s="44"/>
    </row>
    <row r="8" ht="27.75" customHeight="1" spans="1:9">
      <c r="A8" s="39" t="s">
        <v>35</v>
      </c>
      <c r="B8" s="39"/>
      <c r="C8" s="40" t="s">
        <v>36</v>
      </c>
      <c r="D8" s="40"/>
      <c r="E8" s="40"/>
      <c r="F8" s="40"/>
      <c r="G8" s="41">
        <f>'表-08 措施项目汇总表'!D7</f>
        <v>3636.828</v>
      </c>
      <c r="H8" s="41"/>
      <c r="I8" s="44"/>
    </row>
    <row r="9" ht="27.75" customHeight="1" spans="1:9">
      <c r="A9" s="39" t="s">
        <v>37</v>
      </c>
      <c r="B9" s="39"/>
      <c r="C9" s="40" t="s">
        <v>38</v>
      </c>
      <c r="D9" s="40"/>
      <c r="E9" s="40"/>
      <c r="F9" s="40"/>
      <c r="G9" s="41">
        <v>3317.26</v>
      </c>
      <c r="H9" s="41"/>
      <c r="I9" s="44"/>
    </row>
    <row r="10" ht="27.75" customHeight="1" spans="1:9">
      <c r="A10" s="39" t="s">
        <v>39</v>
      </c>
      <c r="B10" s="39"/>
      <c r="C10" s="40" t="s">
        <v>40</v>
      </c>
      <c r="D10" s="40"/>
      <c r="E10" s="40"/>
      <c r="F10" s="40"/>
      <c r="G10" s="41"/>
      <c r="H10" s="41"/>
      <c r="I10" s="44"/>
    </row>
    <row r="11" ht="27.75" customHeight="1" spans="1:9">
      <c r="A11" s="39" t="s">
        <v>41</v>
      </c>
      <c r="B11" s="39"/>
      <c r="C11" s="40" t="s">
        <v>42</v>
      </c>
      <c r="D11" s="40"/>
      <c r="E11" s="40"/>
      <c r="F11" s="40"/>
      <c r="G11" s="41">
        <f>'表-12 规费、税金项目计价表'!J5</f>
        <v>650.427</v>
      </c>
      <c r="H11" s="41"/>
      <c r="I11" s="44" t="s">
        <v>43</v>
      </c>
    </row>
    <row r="12" ht="27.75" customHeight="1" spans="1:9">
      <c r="A12" s="39" t="s">
        <v>44</v>
      </c>
      <c r="B12" s="39"/>
      <c r="C12" s="40" t="s">
        <v>45</v>
      </c>
      <c r="D12" s="40"/>
      <c r="E12" s="40"/>
      <c r="F12" s="40"/>
      <c r="G12" s="41">
        <f>'表-12 规费、税金项目计价表'!J6</f>
        <v>9472.146</v>
      </c>
      <c r="H12" s="41"/>
      <c r="I12" s="44" t="s">
        <v>43</v>
      </c>
    </row>
    <row r="13" ht="27.75" customHeight="1" spans="1:9">
      <c r="A13" s="7"/>
      <c r="B13" s="7"/>
      <c r="C13" s="8"/>
      <c r="D13" s="8"/>
      <c r="E13" s="8"/>
      <c r="F13" s="8"/>
      <c r="G13" s="9"/>
      <c r="H13" s="9"/>
      <c r="I13" s="16"/>
    </row>
    <row r="14" ht="27.75" customHeight="1" spans="1:9">
      <c r="A14" s="7"/>
      <c r="B14" s="7"/>
      <c r="C14" s="8"/>
      <c r="D14" s="8"/>
      <c r="E14" s="8"/>
      <c r="F14" s="8"/>
      <c r="G14" s="9"/>
      <c r="H14" s="9"/>
      <c r="I14" s="16"/>
    </row>
    <row r="15" ht="27.75" customHeight="1" spans="1:9">
      <c r="A15" s="7"/>
      <c r="B15" s="7"/>
      <c r="C15" s="8"/>
      <c r="D15" s="8"/>
      <c r="E15" s="8"/>
      <c r="F15" s="8"/>
      <c r="G15" s="9"/>
      <c r="H15" s="9"/>
      <c r="I15" s="16"/>
    </row>
    <row r="16" ht="27.75" customHeight="1" spans="1:9">
      <c r="A16" s="7"/>
      <c r="B16" s="7"/>
      <c r="C16" s="8"/>
      <c r="D16" s="8"/>
      <c r="E16" s="8"/>
      <c r="F16" s="8"/>
      <c r="G16" s="9"/>
      <c r="H16" s="9"/>
      <c r="I16" s="16"/>
    </row>
    <row r="17" ht="27.75" customHeight="1" spans="1:9">
      <c r="A17" s="7"/>
      <c r="B17" s="7"/>
      <c r="C17" s="8"/>
      <c r="D17" s="8"/>
      <c r="E17" s="8"/>
      <c r="F17" s="8"/>
      <c r="G17" s="9"/>
      <c r="H17" s="9"/>
      <c r="I17" s="16"/>
    </row>
    <row r="18" ht="27.75" customHeight="1" spans="1:9">
      <c r="A18" s="7"/>
      <c r="B18" s="7"/>
      <c r="C18" s="8"/>
      <c r="D18" s="8"/>
      <c r="E18" s="8"/>
      <c r="F18" s="8"/>
      <c r="G18" s="9"/>
      <c r="H18" s="9"/>
      <c r="I18" s="16"/>
    </row>
    <row r="19" ht="27.75" customHeight="1" spans="1:9">
      <c r="A19" s="7"/>
      <c r="B19" s="7"/>
      <c r="C19" s="8"/>
      <c r="D19" s="8"/>
      <c r="E19" s="8"/>
      <c r="F19" s="8"/>
      <c r="G19" s="9"/>
      <c r="H19" s="9"/>
      <c r="I19" s="16"/>
    </row>
    <row r="20" ht="27.75" customHeight="1" spans="1:9">
      <c r="A20" s="7"/>
      <c r="B20" s="7"/>
      <c r="C20" s="8"/>
      <c r="D20" s="8"/>
      <c r="E20" s="8"/>
      <c r="F20" s="8"/>
      <c r="G20" s="9"/>
      <c r="H20" s="9"/>
      <c r="I20" s="16"/>
    </row>
    <row r="21" ht="27.75" customHeight="1" spans="1:9">
      <c r="A21" s="7"/>
      <c r="B21" s="7"/>
      <c r="C21" s="8"/>
      <c r="D21" s="8"/>
      <c r="E21" s="8"/>
      <c r="F21" s="8"/>
      <c r="G21" s="9"/>
      <c r="H21" s="9"/>
      <c r="I21" s="16"/>
    </row>
    <row r="22" ht="27.75" customHeight="1" spans="1:9">
      <c r="A22" s="7"/>
      <c r="B22" s="7"/>
      <c r="C22" s="8"/>
      <c r="D22" s="8"/>
      <c r="E22" s="8"/>
      <c r="F22" s="8"/>
      <c r="G22" s="9"/>
      <c r="H22" s="9"/>
      <c r="I22" s="16"/>
    </row>
    <row r="23" ht="27.75" customHeight="1" spans="1:9">
      <c r="A23" s="7"/>
      <c r="B23" s="7"/>
      <c r="C23" s="8"/>
      <c r="D23" s="8"/>
      <c r="E23" s="8"/>
      <c r="F23" s="8"/>
      <c r="G23" s="9"/>
      <c r="H23" s="9"/>
      <c r="I23" s="16"/>
    </row>
    <row r="24" ht="27.75" customHeight="1" spans="1:9">
      <c r="A24" s="7"/>
      <c r="B24" s="7"/>
      <c r="C24" s="8"/>
      <c r="D24" s="8"/>
      <c r="E24" s="8"/>
      <c r="F24" s="8"/>
      <c r="G24" s="9"/>
      <c r="H24" s="9"/>
      <c r="I24" s="16"/>
    </row>
    <row r="25" ht="27.75" customHeight="1" spans="1:9">
      <c r="A25" s="10" t="s">
        <v>46</v>
      </c>
      <c r="B25" s="10"/>
      <c r="C25" s="11"/>
      <c r="D25" s="11"/>
      <c r="E25" s="11"/>
      <c r="F25" s="11"/>
      <c r="G25" s="24">
        <f>G5+G8+G11+G12</f>
        <v>103441.8420915</v>
      </c>
      <c r="H25" s="24"/>
      <c r="I25" s="26"/>
    </row>
    <row r="26" ht="25.5" customHeight="1" spans="1:9">
      <c r="A26" s="42" t="s">
        <v>47</v>
      </c>
      <c r="B26" s="42"/>
      <c r="C26" s="42"/>
      <c r="D26" s="42"/>
      <c r="E26" s="42"/>
      <c r="F26" s="42"/>
      <c r="G26" s="42"/>
      <c r="H26" s="42"/>
      <c r="I26" s="42"/>
    </row>
  </sheetData>
  <mergeCells count="72">
    <mergeCell ref="A1:G1"/>
    <mergeCell ref="H1:I1"/>
    <mergeCell ref="A2:I2"/>
    <mergeCell ref="A3:D3"/>
    <mergeCell ref="E3:G3"/>
    <mergeCell ref="H3:I3"/>
    <mergeCell ref="A4:B4"/>
    <mergeCell ref="C4:F4"/>
    <mergeCell ref="G4:H4"/>
    <mergeCell ref="A5:B5"/>
    <mergeCell ref="C5:F5"/>
    <mergeCell ref="G5:H5"/>
    <mergeCell ref="A6:B6"/>
    <mergeCell ref="C6:F6"/>
    <mergeCell ref="G6:H6"/>
    <mergeCell ref="A7:B7"/>
    <mergeCell ref="C7:F7"/>
    <mergeCell ref="G7:H7"/>
    <mergeCell ref="A8:B8"/>
    <mergeCell ref="C8:F8"/>
    <mergeCell ref="G8:H8"/>
    <mergeCell ref="A9:B9"/>
    <mergeCell ref="C9:F9"/>
    <mergeCell ref="G9:H9"/>
    <mergeCell ref="A10:B10"/>
    <mergeCell ref="C10:F10"/>
    <mergeCell ref="G10:H10"/>
    <mergeCell ref="A11:B11"/>
    <mergeCell ref="C11:F11"/>
    <mergeCell ref="G11:H11"/>
    <mergeCell ref="A12:B12"/>
    <mergeCell ref="C12:F12"/>
    <mergeCell ref="G12:H12"/>
    <mergeCell ref="A13:B13"/>
    <mergeCell ref="C13:F13"/>
    <mergeCell ref="G13:H13"/>
    <mergeCell ref="A14:B14"/>
    <mergeCell ref="C14:F14"/>
    <mergeCell ref="G14:H14"/>
    <mergeCell ref="A15:B15"/>
    <mergeCell ref="C15:F15"/>
    <mergeCell ref="G15:H15"/>
    <mergeCell ref="A16:B16"/>
    <mergeCell ref="C16:F16"/>
    <mergeCell ref="G16:H16"/>
    <mergeCell ref="A17:B17"/>
    <mergeCell ref="C17:F17"/>
    <mergeCell ref="G17:H17"/>
    <mergeCell ref="A18:B18"/>
    <mergeCell ref="C18:F18"/>
    <mergeCell ref="G18:H18"/>
    <mergeCell ref="A19:B19"/>
    <mergeCell ref="C19:F19"/>
    <mergeCell ref="G19:H19"/>
    <mergeCell ref="A20:B20"/>
    <mergeCell ref="C20:F20"/>
    <mergeCell ref="G20:H20"/>
    <mergeCell ref="A21:B21"/>
    <mergeCell ref="C21:F21"/>
    <mergeCell ref="G21:H21"/>
    <mergeCell ref="A22:B22"/>
    <mergeCell ref="C22:F22"/>
    <mergeCell ref="G22:H22"/>
    <mergeCell ref="A23:B23"/>
    <mergeCell ref="C23:F23"/>
    <mergeCell ref="G23:H23"/>
    <mergeCell ref="A24:B24"/>
    <mergeCell ref="C24:F24"/>
    <mergeCell ref="G24:H24"/>
    <mergeCell ref="A25:F25"/>
    <mergeCell ref="G25:H25"/>
    <mergeCell ref="A26:I26"/>
  </mergeCells>
  <printOptions horizontalCentered="1"/>
  <pageMargins left="0.19975" right="0.19975" top="0.59375" bottom="0" header="0.59375" footer="0"/>
  <pageSetup paperSize="9" scale="9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6"/>
  <sheetViews>
    <sheetView showGridLines="0" topLeftCell="A3" workbookViewId="0">
      <selection activeCell="D8" sqref="D8:E9"/>
    </sheetView>
  </sheetViews>
  <sheetFormatPr defaultColWidth="9" defaultRowHeight="12" outlineLevelCol="5"/>
  <cols>
    <col min="1" max="1" width="11.8285714285714" customWidth="1"/>
    <col min="2" max="2" width="26.5047619047619" customWidth="1"/>
    <col min="3" max="3" width="7.5047619047619" customWidth="1"/>
    <col min="4" max="4" width="29.8380952380952" customWidth="1"/>
    <col min="5" max="5" width="4" customWidth="1"/>
    <col min="6" max="6" width="33.3333333333333" customWidth="1"/>
  </cols>
  <sheetData>
    <row r="1" ht="17.25" customHeight="1" spans="1:6">
      <c r="A1" s="30" t="s">
        <v>48</v>
      </c>
      <c r="B1" s="30"/>
      <c r="C1" s="30"/>
      <c r="D1" s="30"/>
      <c r="E1" s="30"/>
      <c r="F1" s="30"/>
    </row>
    <row r="2" ht="45.75" customHeight="1" spans="1:6">
      <c r="A2" s="2" t="s">
        <v>49</v>
      </c>
      <c r="B2" s="2"/>
      <c r="C2" s="2"/>
      <c r="D2" s="2"/>
      <c r="E2" s="2"/>
      <c r="F2" s="2"/>
    </row>
    <row r="3" ht="25.5" customHeight="1" spans="1:6">
      <c r="A3" s="4" t="s">
        <v>23</v>
      </c>
      <c r="B3" s="4"/>
      <c r="C3" s="4"/>
      <c r="D3" s="4"/>
      <c r="E3" s="12" t="s">
        <v>50</v>
      </c>
      <c r="F3" s="12"/>
    </row>
    <row r="4" ht="27.75" customHeight="1" spans="1:6">
      <c r="A4" s="5" t="s">
        <v>25</v>
      </c>
      <c r="B4" s="6" t="s">
        <v>51</v>
      </c>
      <c r="C4" s="6"/>
      <c r="D4" s="6" t="s">
        <v>27</v>
      </c>
      <c r="E4" s="6"/>
      <c r="F4" s="14"/>
    </row>
    <row r="5" ht="27.75" customHeight="1" spans="1:6">
      <c r="A5" s="7"/>
      <c r="B5" s="18"/>
      <c r="C5" s="18"/>
      <c r="D5" s="18" t="s">
        <v>52</v>
      </c>
      <c r="E5" s="18"/>
      <c r="F5" s="27" t="s">
        <v>53</v>
      </c>
    </row>
    <row r="6" ht="27.75" customHeight="1" spans="1:6">
      <c r="A6" s="7" t="s">
        <v>29</v>
      </c>
      <c r="B6" s="8" t="s">
        <v>54</v>
      </c>
      <c r="C6" s="8"/>
      <c r="D6" s="9"/>
      <c r="E6" s="9"/>
      <c r="F6" s="16"/>
    </row>
    <row r="7" ht="27.75" customHeight="1" spans="1:6">
      <c r="A7" s="7" t="s">
        <v>35</v>
      </c>
      <c r="B7" s="8" t="s">
        <v>55</v>
      </c>
      <c r="C7" s="8"/>
      <c r="D7" s="22">
        <f>'表-10 施工组织措施项目清单计价表'!I33</f>
        <v>3636.828</v>
      </c>
      <c r="E7" s="22"/>
      <c r="F7" s="23"/>
    </row>
    <row r="8" ht="27.75" customHeight="1" spans="1:6">
      <c r="A8" s="7" t="s">
        <v>37</v>
      </c>
      <c r="B8" s="8" t="s">
        <v>38</v>
      </c>
      <c r="C8" s="8"/>
      <c r="D8" s="22">
        <f>'表-10 施工组织措施项目清单计价表'!I5</f>
        <v>3151.397</v>
      </c>
      <c r="E8" s="22"/>
      <c r="F8" s="16"/>
    </row>
    <row r="9" ht="27.75" customHeight="1" spans="1:6">
      <c r="A9" s="7" t="s">
        <v>56</v>
      </c>
      <c r="B9" s="8" t="s">
        <v>57</v>
      </c>
      <c r="C9" s="8"/>
      <c r="D9" s="22">
        <f>'表-10 施工组织措施项目清单计价表'!I6</f>
        <v>25.6025</v>
      </c>
      <c r="E9" s="22"/>
      <c r="F9" s="16"/>
    </row>
    <row r="10" ht="27.75" customHeight="1" spans="1:6">
      <c r="A10" s="7"/>
      <c r="B10" s="8"/>
      <c r="C10" s="8"/>
      <c r="D10" s="9"/>
      <c r="E10" s="9"/>
      <c r="F10" s="16"/>
    </row>
    <row r="11" ht="27.75" customHeight="1" spans="1:6">
      <c r="A11" s="7"/>
      <c r="B11" s="8"/>
      <c r="C11" s="8"/>
      <c r="D11" s="9"/>
      <c r="E11" s="9"/>
      <c r="F11" s="16"/>
    </row>
    <row r="12" ht="27.75" customHeight="1" spans="1:6">
      <c r="A12" s="7"/>
      <c r="B12" s="8"/>
      <c r="C12" s="8"/>
      <c r="D12" s="9"/>
      <c r="E12" s="9"/>
      <c r="F12" s="16"/>
    </row>
    <row r="13" ht="27.75" customHeight="1" spans="1:6">
      <c r="A13" s="7"/>
      <c r="B13" s="8"/>
      <c r="C13" s="8"/>
      <c r="D13" s="9"/>
      <c r="E13" s="9"/>
      <c r="F13" s="16"/>
    </row>
    <row r="14" ht="27.75" customHeight="1" spans="1:6">
      <c r="A14" s="7"/>
      <c r="B14" s="8"/>
      <c r="C14" s="8"/>
      <c r="D14" s="9"/>
      <c r="E14" s="9"/>
      <c r="F14" s="16"/>
    </row>
    <row r="15" ht="27.75" customHeight="1" spans="1:6">
      <c r="A15" s="7"/>
      <c r="B15" s="8"/>
      <c r="C15" s="8"/>
      <c r="D15" s="9"/>
      <c r="E15" s="9"/>
      <c r="F15" s="16"/>
    </row>
    <row r="16" ht="27.75" customHeight="1" spans="1:6">
      <c r="A16" s="7"/>
      <c r="B16" s="8"/>
      <c r="C16" s="8"/>
      <c r="D16" s="9"/>
      <c r="E16" s="9"/>
      <c r="F16" s="16"/>
    </row>
    <row r="17" ht="27.75" customHeight="1" spans="1:6">
      <c r="A17" s="7"/>
      <c r="B17" s="8"/>
      <c r="C17" s="8"/>
      <c r="D17" s="9"/>
      <c r="E17" s="9"/>
      <c r="F17" s="16"/>
    </row>
    <row r="18" ht="27.75" customHeight="1" spans="1:6">
      <c r="A18" s="7"/>
      <c r="B18" s="8"/>
      <c r="C18" s="8"/>
      <c r="D18" s="9"/>
      <c r="E18" s="9"/>
      <c r="F18" s="16"/>
    </row>
    <row r="19" ht="27.75" customHeight="1" spans="1:6">
      <c r="A19" s="7"/>
      <c r="B19" s="8"/>
      <c r="C19" s="8"/>
      <c r="D19" s="9"/>
      <c r="E19" s="9"/>
      <c r="F19" s="16"/>
    </row>
    <row r="20" ht="27.75" customHeight="1" spans="1:6">
      <c r="A20" s="7"/>
      <c r="B20" s="8"/>
      <c r="C20" s="8"/>
      <c r="D20" s="9"/>
      <c r="E20" s="9"/>
      <c r="F20" s="16"/>
    </row>
    <row r="21" ht="27.75" customHeight="1" spans="1:6">
      <c r="A21" s="7"/>
      <c r="B21" s="8"/>
      <c r="C21" s="8"/>
      <c r="D21" s="9"/>
      <c r="E21" s="9"/>
      <c r="F21" s="16"/>
    </row>
    <row r="22" ht="27.75" customHeight="1" spans="1:6">
      <c r="A22" s="7"/>
      <c r="B22" s="8"/>
      <c r="C22" s="8"/>
      <c r="D22" s="9"/>
      <c r="E22" s="9"/>
      <c r="F22" s="16"/>
    </row>
    <row r="23" ht="27.75" customHeight="1" spans="1:6">
      <c r="A23" s="7"/>
      <c r="B23" s="8"/>
      <c r="C23" s="8"/>
      <c r="D23" s="9"/>
      <c r="E23" s="9"/>
      <c r="F23" s="16"/>
    </row>
    <row r="24" ht="27.75" customHeight="1" spans="1:6">
      <c r="A24" s="7"/>
      <c r="B24" s="8"/>
      <c r="C24" s="8"/>
      <c r="D24" s="9"/>
      <c r="E24" s="9"/>
      <c r="F24" s="16"/>
    </row>
    <row r="25" ht="27.75" customHeight="1" spans="1:6">
      <c r="A25" s="7"/>
      <c r="B25" s="8"/>
      <c r="C25" s="8"/>
      <c r="D25" s="9"/>
      <c r="E25" s="9"/>
      <c r="F25" s="16"/>
    </row>
    <row r="26" ht="27.75" customHeight="1" spans="1:6">
      <c r="A26" s="10" t="s">
        <v>58</v>
      </c>
      <c r="B26" s="11"/>
      <c r="C26" s="11"/>
      <c r="D26" s="24">
        <f>D7</f>
        <v>3636.828</v>
      </c>
      <c r="E26" s="24"/>
      <c r="F26" s="31"/>
    </row>
  </sheetData>
  <mergeCells count="51">
    <mergeCell ref="A1:F1"/>
    <mergeCell ref="A2:F2"/>
    <mergeCell ref="A3:B3"/>
    <mergeCell ref="C3:D3"/>
    <mergeCell ref="E3:F3"/>
    <mergeCell ref="D4:F4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A26:C26"/>
    <mergeCell ref="D26:E26"/>
    <mergeCell ref="A4:A5"/>
    <mergeCell ref="B4:C5"/>
  </mergeCells>
  <printOptions horizontalCentered="1"/>
  <pageMargins left="0.19975" right="0.19975" top="0.59375" bottom="0" header="0.59375" footer="0"/>
  <pageSetup paperSize="9" scale="99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7"/>
  <sheetViews>
    <sheetView showGridLines="0" topLeftCell="A33" workbookViewId="0">
      <selection activeCell="R43" sqref="R43"/>
    </sheetView>
  </sheetViews>
  <sheetFormatPr defaultColWidth="9" defaultRowHeight="12"/>
  <cols>
    <col min="1" max="1" width="9.17142857142857" customWidth="1"/>
    <col min="2" max="2" width="10.5047619047619" customWidth="1"/>
    <col min="3" max="3" width="9.82857142857143" customWidth="1"/>
    <col min="4" max="4" width="16.5047619047619" customWidth="1"/>
    <col min="5" max="5" width="6.16190476190476" customWidth="1"/>
    <col min="6" max="6" width="17.6666666666667" customWidth="1"/>
    <col min="7" max="7" width="18.3333333333333" customWidth="1"/>
    <col min="8" max="8" width="9.17142857142857" customWidth="1"/>
    <col min="9" max="9" width="2.5047619047619" customWidth="1"/>
    <col min="10" max="10" width="11.5047619047619" customWidth="1"/>
    <col min="11" max="12" width="17.6666666666667" customWidth="1"/>
    <col min="13" max="13" width="21.1619047619048" customWidth="1"/>
    <col min="14" max="14" width="0.171428571428571" customWidth="1"/>
  </cols>
  <sheetData>
    <row r="1" ht="24" customHeight="1" spans="1:14">
      <c r="A1" s="12" t="s">
        <v>59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ht="29.25" customHeight="1" spans="1:14">
      <c r="A2" s="2" t="s">
        <v>60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customHeight="1" spans="1:14">
      <c r="A3" s="4" t="s">
        <v>23</v>
      </c>
      <c r="B3" s="4"/>
      <c r="C3" s="4"/>
      <c r="D3" s="4"/>
      <c r="E3" s="4"/>
      <c r="F3" s="4"/>
      <c r="G3" s="4"/>
      <c r="H3" s="4"/>
      <c r="I3" s="4"/>
      <c r="J3" s="12" t="s">
        <v>61</v>
      </c>
      <c r="K3" s="12"/>
      <c r="L3" s="12"/>
      <c r="M3" s="12"/>
      <c r="N3" s="12"/>
    </row>
    <row r="4" ht="14.25" customHeight="1" spans="1:13">
      <c r="A4" s="5" t="s">
        <v>25</v>
      </c>
      <c r="B4" s="6" t="s">
        <v>62</v>
      </c>
      <c r="C4" s="6"/>
      <c r="D4" s="6" t="s">
        <v>51</v>
      </c>
      <c r="E4" s="6"/>
      <c r="F4" s="6" t="s">
        <v>63</v>
      </c>
      <c r="G4" s="6"/>
      <c r="H4" s="6" t="s">
        <v>64</v>
      </c>
      <c r="I4" s="6" t="s">
        <v>65</v>
      </c>
      <c r="J4" s="6"/>
      <c r="K4" s="6" t="s">
        <v>66</v>
      </c>
      <c r="L4" s="6"/>
      <c r="M4" s="14"/>
    </row>
    <row r="5" ht="17.25" customHeight="1" spans="1:13">
      <c r="A5" s="7"/>
      <c r="B5" s="18"/>
      <c r="C5" s="18"/>
      <c r="D5" s="18"/>
      <c r="E5" s="18"/>
      <c r="F5" s="18"/>
      <c r="G5" s="18"/>
      <c r="H5" s="18"/>
      <c r="I5" s="18"/>
      <c r="J5" s="18"/>
      <c r="K5" s="18" t="s">
        <v>67</v>
      </c>
      <c r="L5" s="18" t="s">
        <v>52</v>
      </c>
      <c r="M5" s="27" t="s">
        <v>68</v>
      </c>
    </row>
    <row r="6" ht="14.25" customHeight="1" spans="1:13">
      <c r="A6" s="7"/>
      <c r="B6" s="18" t="s">
        <v>69</v>
      </c>
      <c r="C6" s="18"/>
      <c r="D6" s="8" t="s">
        <v>70</v>
      </c>
      <c r="E6" s="8"/>
      <c r="F6" s="8"/>
      <c r="G6" s="8"/>
      <c r="H6" s="28"/>
      <c r="I6" s="28"/>
      <c r="J6" s="28"/>
      <c r="K6" s="28"/>
      <c r="L6" s="28"/>
      <c r="M6" s="29"/>
    </row>
    <row r="7" ht="115.5" customHeight="1" spans="1:13">
      <c r="A7" s="7">
        <v>1</v>
      </c>
      <c r="B7" s="18" t="s">
        <v>71</v>
      </c>
      <c r="C7" s="18"/>
      <c r="D7" s="8" t="s">
        <v>72</v>
      </c>
      <c r="E7" s="8"/>
      <c r="F7" s="8" t="s">
        <v>73</v>
      </c>
      <c r="G7" s="8"/>
      <c r="H7" s="18" t="s">
        <v>74</v>
      </c>
      <c r="I7" s="9">
        <v>115.26</v>
      </c>
      <c r="J7" s="9"/>
      <c r="K7" s="22">
        <f>0.95*5.99</f>
        <v>5.6905</v>
      </c>
      <c r="L7" s="22">
        <f>K7*I7</f>
        <v>655.88703</v>
      </c>
      <c r="M7" s="16"/>
    </row>
    <row r="8" ht="183" customHeight="1" spans="1:13">
      <c r="A8" s="7">
        <v>2</v>
      </c>
      <c r="B8" s="18" t="s">
        <v>75</v>
      </c>
      <c r="C8" s="18"/>
      <c r="D8" s="8" t="s">
        <v>76</v>
      </c>
      <c r="E8" s="8"/>
      <c r="F8" s="8" t="s">
        <v>77</v>
      </c>
      <c r="G8" s="8"/>
      <c r="H8" s="18" t="s">
        <v>78</v>
      </c>
      <c r="I8" s="9">
        <v>1</v>
      </c>
      <c r="J8" s="9"/>
      <c r="K8" s="9">
        <f>0.95*14</f>
        <v>13.3</v>
      </c>
      <c r="L8" s="9">
        <f>K8*I8</f>
        <v>13.3</v>
      </c>
      <c r="M8" s="16"/>
    </row>
    <row r="9" ht="14.25" customHeight="1" spans="1:13">
      <c r="A9" s="10" t="s">
        <v>79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24">
        <f>L7+L8</f>
        <v>669.18703</v>
      </c>
      <c r="M9" s="26"/>
    </row>
    <row r="10" ht="24" customHeight="1" spans="1:14">
      <c r="A10" s="12" t="s">
        <v>59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ht="29.25" customHeight="1" spans="1:14">
      <c r="A11" s="2" t="s">
        <v>60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ht="18.75" customHeight="1" spans="1:14">
      <c r="A12" s="4" t="s">
        <v>23</v>
      </c>
      <c r="B12" s="4"/>
      <c r="C12" s="4"/>
      <c r="D12" s="4"/>
      <c r="E12" s="4"/>
      <c r="F12" s="4"/>
      <c r="G12" s="4"/>
      <c r="H12" s="4"/>
      <c r="I12" s="4"/>
      <c r="J12" s="12" t="s">
        <v>80</v>
      </c>
      <c r="K12" s="12"/>
      <c r="L12" s="12"/>
      <c r="M12" s="12"/>
      <c r="N12" s="12"/>
    </row>
    <row r="13" ht="14.25" customHeight="1" spans="1:13">
      <c r="A13" s="5" t="s">
        <v>25</v>
      </c>
      <c r="B13" s="6" t="s">
        <v>62</v>
      </c>
      <c r="C13" s="6"/>
      <c r="D13" s="6" t="s">
        <v>51</v>
      </c>
      <c r="E13" s="6"/>
      <c r="F13" s="6" t="s">
        <v>63</v>
      </c>
      <c r="G13" s="6"/>
      <c r="H13" s="6" t="s">
        <v>64</v>
      </c>
      <c r="I13" s="6" t="s">
        <v>65</v>
      </c>
      <c r="J13" s="6"/>
      <c r="K13" s="6" t="s">
        <v>66</v>
      </c>
      <c r="L13" s="6"/>
      <c r="M13" s="14"/>
    </row>
    <row r="14" ht="17.25" customHeight="1" spans="1:13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 t="s">
        <v>67</v>
      </c>
      <c r="L14" s="18" t="s">
        <v>52</v>
      </c>
      <c r="M14" s="27" t="s">
        <v>68</v>
      </c>
    </row>
    <row r="15" ht="138" customHeight="1" spans="1:13">
      <c r="A15" s="7">
        <v>3</v>
      </c>
      <c r="B15" s="18" t="s">
        <v>81</v>
      </c>
      <c r="C15" s="18"/>
      <c r="D15" s="8" t="s">
        <v>82</v>
      </c>
      <c r="E15" s="8"/>
      <c r="F15" s="8" t="s">
        <v>83</v>
      </c>
      <c r="G15" s="8"/>
      <c r="H15" s="18" t="s">
        <v>74</v>
      </c>
      <c r="I15" s="9">
        <v>5.14</v>
      </c>
      <c r="J15" s="9"/>
      <c r="K15" s="22">
        <f>0.95*45.18</f>
        <v>42.921</v>
      </c>
      <c r="L15" s="22">
        <f>I15*K15</f>
        <v>220.61394</v>
      </c>
      <c r="M15" s="16"/>
    </row>
    <row r="16" ht="104.25" customHeight="1" spans="1:13">
      <c r="A16" s="7">
        <v>4</v>
      </c>
      <c r="B16" s="18" t="s">
        <v>84</v>
      </c>
      <c r="C16" s="18"/>
      <c r="D16" s="8" t="s">
        <v>85</v>
      </c>
      <c r="E16" s="8"/>
      <c r="F16" s="8" t="s">
        <v>86</v>
      </c>
      <c r="G16" s="8"/>
      <c r="H16" s="18" t="s">
        <v>87</v>
      </c>
      <c r="I16" s="9">
        <v>1</v>
      </c>
      <c r="J16" s="9"/>
      <c r="K16" s="22">
        <f>0.95*1830.66</f>
        <v>1739.127</v>
      </c>
      <c r="L16" s="22">
        <f>I16*K16</f>
        <v>1739.127</v>
      </c>
      <c r="M16" s="16"/>
    </row>
    <row r="17" ht="48" customHeight="1" spans="1:13">
      <c r="A17" s="7">
        <v>5</v>
      </c>
      <c r="B17" s="18" t="s">
        <v>88</v>
      </c>
      <c r="C17" s="18"/>
      <c r="D17" s="8" t="s">
        <v>89</v>
      </c>
      <c r="E17" s="8"/>
      <c r="F17" s="8" t="s">
        <v>90</v>
      </c>
      <c r="G17" s="8"/>
      <c r="H17" s="18" t="s">
        <v>91</v>
      </c>
      <c r="I17" s="9">
        <v>1</v>
      </c>
      <c r="J17" s="9"/>
      <c r="K17" s="22">
        <f>0.95*209.54</f>
        <v>199.063</v>
      </c>
      <c r="L17" s="22">
        <f>I17*K17</f>
        <v>199.063</v>
      </c>
      <c r="M17" s="16"/>
    </row>
    <row r="18" ht="14.25" customHeight="1" spans="1:13">
      <c r="A18" s="10" t="s">
        <v>79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24">
        <f>L15+L16+L17</f>
        <v>2158.80394</v>
      </c>
      <c r="M18" s="26"/>
    </row>
    <row r="19" ht="24" customHeight="1" spans="1:14">
      <c r="A19" s="12" t="s">
        <v>59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ht="29.25" customHeight="1" spans="1:14">
      <c r="A20" s="2" t="s">
        <v>60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ht="18.75" customHeight="1" spans="1:14">
      <c r="A21" s="4" t="s">
        <v>23</v>
      </c>
      <c r="B21" s="4"/>
      <c r="C21" s="4"/>
      <c r="D21" s="4"/>
      <c r="E21" s="4"/>
      <c r="F21" s="4"/>
      <c r="G21" s="4"/>
      <c r="H21" s="4"/>
      <c r="I21" s="4"/>
      <c r="J21" s="12" t="s">
        <v>92</v>
      </c>
      <c r="K21" s="12"/>
      <c r="L21" s="12"/>
      <c r="M21" s="12"/>
      <c r="N21" s="12"/>
    </row>
    <row r="22" ht="14.25" customHeight="1" spans="1:13">
      <c r="A22" s="5" t="s">
        <v>25</v>
      </c>
      <c r="B22" s="6" t="s">
        <v>62</v>
      </c>
      <c r="C22" s="6"/>
      <c r="D22" s="6" t="s">
        <v>51</v>
      </c>
      <c r="E22" s="6"/>
      <c r="F22" s="6" t="s">
        <v>63</v>
      </c>
      <c r="G22" s="6"/>
      <c r="H22" s="6" t="s">
        <v>64</v>
      </c>
      <c r="I22" s="6" t="s">
        <v>65</v>
      </c>
      <c r="J22" s="6"/>
      <c r="K22" s="6" t="s">
        <v>66</v>
      </c>
      <c r="L22" s="6"/>
      <c r="M22" s="14"/>
    </row>
    <row r="23" ht="17.25" customHeight="1" spans="1:13">
      <c r="A23" s="7"/>
      <c r="B23" s="18"/>
      <c r="C23" s="18"/>
      <c r="D23" s="18"/>
      <c r="E23" s="18"/>
      <c r="F23" s="18"/>
      <c r="G23" s="18"/>
      <c r="H23" s="18"/>
      <c r="I23" s="18"/>
      <c r="J23" s="18"/>
      <c r="K23" s="18" t="s">
        <v>67</v>
      </c>
      <c r="L23" s="18" t="s">
        <v>52</v>
      </c>
      <c r="M23" s="27" t="s">
        <v>68</v>
      </c>
    </row>
    <row r="24" ht="149.25" customHeight="1" spans="1:13">
      <c r="A24" s="7">
        <v>6</v>
      </c>
      <c r="B24" s="18" t="s">
        <v>93</v>
      </c>
      <c r="C24" s="18"/>
      <c r="D24" s="8" t="s">
        <v>94</v>
      </c>
      <c r="E24" s="8"/>
      <c r="F24" s="8" t="s">
        <v>95</v>
      </c>
      <c r="G24" s="8"/>
      <c r="H24" s="18" t="s">
        <v>96</v>
      </c>
      <c r="I24" s="9">
        <v>25.7</v>
      </c>
      <c r="J24" s="9"/>
      <c r="K24" s="22">
        <f>0.95*68.39</f>
        <v>64.9705</v>
      </c>
      <c r="L24" s="22">
        <f>I24*K24</f>
        <v>1669.74185</v>
      </c>
      <c r="M24" s="16"/>
    </row>
    <row r="25" ht="14.25" hidden="1" customHeight="1" spans="1:13">
      <c r="A25" s="7"/>
      <c r="B25" s="18"/>
      <c r="C25" s="18"/>
      <c r="D25" s="8" t="s">
        <v>34</v>
      </c>
      <c r="E25" s="8"/>
      <c r="F25" s="8"/>
      <c r="G25" s="8"/>
      <c r="H25" s="28"/>
      <c r="I25" s="28"/>
      <c r="J25" s="28"/>
      <c r="K25" s="28"/>
      <c r="L25" s="9">
        <f>I25*K25</f>
        <v>0</v>
      </c>
      <c r="M25" s="29"/>
    </row>
    <row r="26" ht="138" customHeight="1" spans="1:13">
      <c r="A26" s="7">
        <v>1</v>
      </c>
      <c r="B26" s="18" t="s">
        <v>97</v>
      </c>
      <c r="C26" s="18"/>
      <c r="D26" s="8" t="s">
        <v>98</v>
      </c>
      <c r="E26" s="8"/>
      <c r="F26" s="8" t="s">
        <v>99</v>
      </c>
      <c r="G26" s="8"/>
      <c r="H26" s="18" t="s">
        <v>96</v>
      </c>
      <c r="I26" s="9">
        <v>2</v>
      </c>
      <c r="J26" s="9"/>
      <c r="K26" s="22">
        <f>0.95*29.56</f>
        <v>28.082</v>
      </c>
      <c r="L26" s="22">
        <f>I26*K26</f>
        <v>56.164</v>
      </c>
      <c r="M26" s="16"/>
    </row>
    <row r="27" ht="14.25" customHeight="1" spans="1:13">
      <c r="A27" s="10" t="s">
        <v>79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24">
        <f>L24+L26</f>
        <v>1725.90585</v>
      </c>
      <c r="M27" s="26"/>
    </row>
    <row r="28" ht="24" customHeight="1" spans="1:14">
      <c r="A28" s="12" t="s">
        <v>59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ht="29.25" customHeight="1" spans="1:14">
      <c r="A29" s="2" t="s">
        <v>60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ht="18.75" customHeight="1" spans="1:14">
      <c r="A30" s="4" t="s">
        <v>23</v>
      </c>
      <c r="B30" s="4"/>
      <c r="C30" s="4"/>
      <c r="D30" s="4"/>
      <c r="E30" s="4"/>
      <c r="F30" s="4"/>
      <c r="G30" s="4"/>
      <c r="H30" s="4"/>
      <c r="I30" s="4"/>
      <c r="J30" s="12" t="s">
        <v>100</v>
      </c>
      <c r="K30" s="12"/>
      <c r="L30" s="12"/>
      <c r="M30" s="12"/>
      <c r="N30" s="12"/>
    </row>
    <row r="31" ht="14.25" customHeight="1" spans="1:13">
      <c r="A31" s="5" t="s">
        <v>25</v>
      </c>
      <c r="B31" s="6" t="s">
        <v>62</v>
      </c>
      <c r="C31" s="6"/>
      <c r="D31" s="6" t="s">
        <v>51</v>
      </c>
      <c r="E31" s="6"/>
      <c r="F31" s="6" t="s">
        <v>63</v>
      </c>
      <c r="G31" s="6"/>
      <c r="H31" s="6" t="s">
        <v>64</v>
      </c>
      <c r="I31" s="6" t="s">
        <v>65</v>
      </c>
      <c r="J31" s="6"/>
      <c r="K31" s="6" t="s">
        <v>66</v>
      </c>
      <c r="L31" s="6"/>
      <c r="M31" s="14"/>
    </row>
    <row r="32" ht="17.25" customHeight="1" spans="1:13">
      <c r="A32" s="7"/>
      <c r="B32" s="18"/>
      <c r="C32" s="18"/>
      <c r="D32" s="18"/>
      <c r="E32" s="18"/>
      <c r="F32" s="18"/>
      <c r="G32" s="18"/>
      <c r="H32" s="18"/>
      <c r="I32" s="18"/>
      <c r="J32" s="18"/>
      <c r="K32" s="18" t="s">
        <v>67</v>
      </c>
      <c r="L32" s="18" t="s">
        <v>52</v>
      </c>
      <c r="M32" s="27" t="s">
        <v>68</v>
      </c>
    </row>
    <row r="33" ht="126.75" customHeight="1" spans="1:13">
      <c r="A33" s="7">
        <v>2</v>
      </c>
      <c r="B33" s="18" t="s">
        <v>101</v>
      </c>
      <c r="C33" s="18"/>
      <c r="D33" s="8" t="s">
        <v>102</v>
      </c>
      <c r="E33" s="8"/>
      <c r="F33" s="8" t="s">
        <v>103</v>
      </c>
      <c r="G33" s="8"/>
      <c r="H33" s="18" t="s">
        <v>96</v>
      </c>
      <c r="I33" s="9">
        <v>3</v>
      </c>
      <c r="J33" s="9"/>
      <c r="K33" s="22">
        <f>0.95*15.66</f>
        <v>14.877</v>
      </c>
      <c r="L33" s="22">
        <f>I33*K33</f>
        <v>44.631</v>
      </c>
      <c r="M33" s="16"/>
    </row>
    <row r="34" ht="138" customHeight="1" spans="1:13">
      <c r="A34" s="7">
        <v>3</v>
      </c>
      <c r="B34" s="18" t="s">
        <v>104</v>
      </c>
      <c r="C34" s="18"/>
      <c r="D34" s="8" t="s">
        <v>105</v>
      </c>
      <c r="E34" s="8"/>
      <c r="F34" s="8" t="s">
        <v>106</v>
      </c>
      <c r="G34" s="8"/>
      <c r="H34" s="18" t="s">
        <v>96</v>
      </c>
      <c r="I34" s="9">
        <v>50</v>
      </c>
      <c r="J34" s="9"/>
      <c r="K34" s="22">
        <f>0.95*11.93</f>
        <v>11.3335</v>
      </c>
      <c r="L34" s="22">
        <f>I34*K34</f>
        <v>566.675</v>
      </c>
      <c r="M34" s="16"/>
    </row>
    <row r="35" ht="115.5" customHeight="1" spans="1:13">
      <c r="A35" s="7">
        <v>4</v>
      </c>
      <c r="B35" s="18" t="s">
        <v>107</v>
      </c>
      <c r="C35" s="18"/>
      <c r="D35" s="8" t="s">
        <v>108</v>
      </c>
      <c r="E35" s="8"/>
      <c r="F35" s="8" t="s">
        <v>109</v>
      </c>
      <c r="G35" s="8"/>
      <c r="H35" s="18" t="s">
        <v>96</v>
      </c>
      <c r="I35" s="9">
        <v>5</v>
      </c>
      <c r="J35" s="9"/>
      <c r="K35" s="22">
        <f>0.95*9.75</f>
        <v>9.2625</v>
      </c>
      <c r="L35" s="22">
        <f>I35*K35</f>
        <v>46.3125</v>
      </c>
      <c r="M35" s="16"/>
    </row>
    <row r="36" ht="14.25" customHeight="1" spans="1:13">
      <c r="A36" s="10" t="s">
        <v>79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24">
        <f>L33+L34+L35</f>
        <v>657.6185</v>
      </c>
      <c r="M36" s="26"/>
    </row>
    <row r="37" ht="24" customHeight="1" spans="1:14">
      <c r="A37" s="12" t="s">
        <v>59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ht="29.25" customHeight="1" spans="1:14">
      <c r="A38" s="2" t="s">
        <v>60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ht="18.75" customHeight="1" spans="1:14">
      <c r="A39" s="4" t="s">
        <v>23</v>
      </c>
      <c r="B39" s="4"/>
      <c r="C39" s="4"/>
      <c r="D39" s="4"/>
      <c r="E39" s="4"/>
      <c r="F39" s="4"/>
      <c r="G39" s="4"/>
      <c r="H39" s="4"/>
      <c r="I39" s="4"/>
      <c r="J39" s="12" t="s">
        <v>110</v>
      </c>
      <c r="K39" s="12"/>
      <c r="L39" s="12"/>
      <c r="M39" s="12"/>
      <c r="N39" s="12"/>
    </row>
    <row r="40" ht="14.25" customHeight="1" spans="1:13">
      <c r="A40" s="5" t="s">
        <v>25</v>
      </c>
      <c r="B40" s="6" t="s">
        <v>62</v>
      </c>
      <c r="C40" s="6"/>
      <c r="D40" s="6" t="s">
        <v>51</v>
      </c>
      <c r="E40" s="6"/>
      <c r="F40" s="6" t="s">
        <v>63</v>
      </c>
      <c r="G40" s="6"/>
      <c r="H40" s="6" t="s">
        <v>64</v>
      </c>
      <c r="I40" s="6" t="s">
        <v>65</v>
      </c>
      <c r="J40" s="6"/>
      <c r="K40" s="6" t="s">
        <v>66</v>
      </c>
      <c r="L40" s="6"/>
      <c r="M40" s="14"/>
    </row>
    <row r="41" ht="17.25" customHeight="1" spans="1:13">
      <c r="A41" s="7"/>
      <c r="B41" s="18"/>
      <c r="C41" s="18"/>
      <c r="D41" s="18"/>
      <c r="E41" s="18"/>
      <c r="F41" s="18"/>
      <c r="G41" s="18"/>
      <c r="H41" s="18"/>
      <c r="I41" s="18"/>
      <c r="J41" s="18"/>
      <c r="K41" s="18" t="s">
        <v>67</v>
      </c>
      <c r="L41" s="18" t="s">
        <v>52</v>
      </c>
      <c r="M41" s="27" t="s">
        <v>68</v>
      </c>
    </row>
    <row r="42" ht="160.5" customHeight="1" spans="1:13">
      <c r="A42" s="7">
        <v>5</v>
      </c>
      <c r="B42" s="18" t="s">
        <v>111</v>
      </c>
      <c r="C42" s="18"/>
      <c r="D42" s="8" t="s">
        <v>112</v>
      </c>
      <c r="E42" s="8"/>
      <c r="F42" s="8" t="s">
        <v>113</v>
      </c>
      <c r="G42" s="8"/>
      <c r="H42" s="18" t="s">
        <v>87</v>
      </c>
      <c r="I42" s="9">
        <v>1</v>
      </c>
      <c r="J42" s="9"/>
      <c r="K42" s="22">
        <f>0.95*75001.37</f>
        <v>71251.3015</v>
      </c>
      <c r="L42" s="22">
        <f>K42*I42</f>
        <v>71251.3015</v>
      </c>
      <c r="M42" s="16"/>
    </row>
    <row r="43" ht="59.25" customHeight="1" spans="1:13">
      <c r="A43" s="7">
        <v>6</v>
      </c>
      <c r="B43" s="18" t="s">
        <v>114</v>
      </c>
      <c r="C43" s="18"/>
      <c r="D43" s="8" t="s">
        <v>115</v>
      </c>
      <c r="E43" s="8"/>
      <c r="F43" s="8" t="s">
        <v>116</v>
      </c>
      <c r="G43" s="8"/>
      <c r="H43" s="18" t="s">
        <v>117</v>
      </c>
      <c r="I43" s="9">
        <v>1</v>
      </c>
      <c r="J43" s="9"/>
      <c r="K43" s="22">
        <f>0.95*78.69</f>
        <v>74.7555</v>
      </c>
      <c r="L43" s="22">
        <f>K43*I43</f>
        <v>74.7555</v>
      </c>
      <c r="M43" s="16"/>
    </row>
    <row r="44" ht="59.25" customHeight="1" spans="1:13">
      <c r="A44" s="7">
        <v>7</v>
      </c>
      <c r="B44" s="18" t="s">
        <v>118</v>
      </c>
      <c r="C44" s="18"/>
      <c r="D44" s="8" t="s">
        <v>119</v>
      </c>
      <c r="E44" s="8"/>
      <c r="F44" s="8" t="s">
        <v>120</v>
      </c>
      <c r="G44" s="8"/>
      <c r="H44" s="18" t="s">
        <v>117</v>
      </c>
      <c r="I44" s="9">
        <v>1</v>
      </c>
      <c r="J44" s="9"/>
      <c r="K44" s="22">
        <f>0.95*145.77</f>
        <v>138.4815</v>
      </c>
      <c r="L44" s="22">
        <f>K44*I44</f>
        <v>138.4815</v>
      </c>
      <c r="M44" s="16"/>
    </row>
    <row r="45" ht="70.5" customHeight="1" spans="1:13">
      <c r="A45" s="7">
        <v>8</v>
      </c>
      <c r="B45" s="18" t="s">
        <v>121</v>
      </c>
      <c r="C45" s="18"/>
      <c r="D45" s="8" t="s">
        <v>122</v>
      </c>
      <c r="E45" s="8"/>
      <c r="F45" s="8" t="s">
        <v>123</v>
      </c>
      <c r="G45" s="8"/>
      <c r="H45" s="18" t="s">
        <v>96</v>
      </c>
      <c r="I45" s="9">
        <v>35</v>
      </c>
      <c r="J45" s="9"/>
      <c r="K45" s="22">
        <f>0.95*243.21</f>
        <v>231.0495</v>
      </c>
      <c r="L45" s="22">
        <f>K45*I45</f>
        <v>8086.7325</v>
      </c>
      <c r="M45" s="16"/>
    </row>
    <row r="46" ht="14.25" customHeight="1" spans="1:13">
      <c r="A46" s="10" t="s">
        <v>79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24">
        <f>L42+L43+L44+L45</f>
        <v>79551.271</v>
      </c>
      <c r="M46" s="26"/>
    </row>
    <row r="47" ht="24" customHeight="1" spans="1:14">
      <c r="A47" s="12" t="s">
        <v>59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</row>
    <row r="48" ht="29.25" customHeight="1" spans="1:14">
      <c r="A48" s="2" t="s">
        <v>60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ht="18.75" customHeight="1" spans="1:14">
      <c r="A49" s="4" t="s">
        <v>23</v>
      </c>
      <c r="B49" s="4"/>
      <c r="C49" s="4"/>
      <c r="D49" s="4"/>
      <c r="E49" s="4"/>
      <c r="F49" s="4"/>
      <c r="G49" s="4"/>
      <c r="H49" s="4"/>
      <c r="I49" s="4"/>
      <c r="J49" s="12" t="s">
        <v>124</v>
      </c>
      <c r="K49" s="12"/>
      <c r="L49" s="12"/>
      <c r="M49" s="12"/>
      <c r="N49" s="12"/>
    </row>
    <row r="50" ht="14.25" customHeight="1" spans="1:13">
      <c r="A50" s="5" t="s">
        <v>25</v>
      </c>
      <c r="B50" s="6" t="s">
        <v>62</v>
      </c>
      <c r="C50" s="6"/>
      <c r="D50" s="6" t="s">
        <v>51</v>
      </c>
      <c r="E50" s="6"/>
      <c r="F50" s="6" t="s">
        <v>63</v>
      </c>
      <c r="G50" s="6"/>
      <c r="H50" s="6" t="s">
        <v>64</v>
      </c>
      <c r="I50" s="6" t="s">
        <v>65</v>
      </c>
      <c r="J50" s="6"/>
      <c r="K50" s="6" t="s">
        <v>66</v>
      </c>
      <c r="L50" s="6"/>
      <c r="M50" s="14"/>
    </row>
    <row r="51" ht="17.25" customHeight="1" spans="1:13">
      <c r="A51" s="7"/>
      <c r="B51" s="18"/>
      <c r="C51" s="18"/>
      <c r="D51" s="18"/>
      <c r="E51" s="18"/>
      <c r="F51" s="18"/>
      <c r="G51" s="18"/>
      <c r="H51" s="18"/>
      <c r="I51" s="18"/>
      <c r="J51" s="18"/>
      <c r="K51" s="18" t="s">
        <v>67</v>
      </c>
      <c r="L51" s="18" t="s">
        <v>52</v>
      </c>
      <c r="M51" s="27" t="s">
        <v>68</v>
      </c>
    </row>
    <row r="52" ht="81.75" customHeight="1" spans="1:13">
      <c r="A52" s="7">
        <v>9</v>
      </c>
      <c r="B52" s="18" t="s">
        <v>125</v>
      </c>
      <c r="C52" s="18"/>
      <c r="D52" s="8" t="s">
        <v>126</v>
      </c>
      <c r="E52" s="8"/>
      <c r="F52" s="8" t="s">
        <v>127</v>
      </c>
      <c r="G52" s="8"/>
      <c r="H52" s="18" t="s">
        <v>128</v>
      </c>
      <c r="I52" s="9">
        <v>0.301</v>
      </c>
      <c r="J52" s="9"/>
      <c r="K52" s="22">
        <f>0.95*4950.97</f>
        <v>4703.4215</v>
      </c>
      <c r="L52" s="22">
        <f>I52*K52</f>
        <v>1415.7298715</v>
      </c>
      <c r="M52" s="16"/>
    </row>
    <row r="53" ht="104.25" customHeight="1" spans="1:13">
      <c r="A53" s="7">
        <v>10</v>
      </c>
      <c r="B53" s="18" t="s">
        <v>129</v>
      </c>
      <c r="C53" s="18"/>
      <c r="D53" s="8" t="s">
        <v>130</v>
      </c>
      <c r="E53" s="8"/>
      <c r="F53" s="8" t="s">
        <v>131</v>
      </c>
      <c r="G53" s="8"/>
      <c r="H53" s="18" t="s">
        <v>78</v>
      </c>
      <c r="I53" s="9">
        <v>7.63</v>
      </c>
      <c r="J53" s="9"/>
      <c r="K53" s="22">
        <f>0.95*483.4</f>
        <v>459.23</v>
      </c>
      <c r="L53" s="22">
        <f>I53*K53</f>
        <v>3503.9249</v>
      </c>
      <c r="M53" s="16"/>
    </row>
    <row r="54" ht="39" customHeight="1" spans="1:13">
      <c r="A54" s="7">
        <v>11</v>
      </c>
      <c r="B54" s="18"/>
      <c r="C54" s="18"/>
      <c r="D54" s="8" t="s">
        <v>132</v>
      </c>
      <c r="E54" s="8"/>
      <c r="F54" s="8" t="s">
        <v>133</v>
      </c>
      <c r="G54" s="8"/>
      <c r="H54" s="18"/>
      <c r="I54" s="9"/>
      <c r="J54" s="9"/>
      <c r="K54" s="9"/>
      <c r="L54" s="9"/>
      <c r="M54" s="16"/>
    </row>
    <row r="55" ht="13.5" customHeight="1" spans="1:13">
      <c r="A55" s="7"/>
      <c r="B55" s="18"/>
      <c r="C55" s="18"/>
      <c r="D55" s="8"/>
      <c r="E55" s="8"/>
      <c r="F55" s="8"/>
      <c r="G55" s="8"/>
      <c r="H55" s="18"/>
      <c r="I55" s="9"/>
      <c r="J55" s="9"/>
      <c r="K55" s="9"/>
      <c r="L55" s="9"/>
      <c r="M55" s="16"/>
    </row>
    <row r="56" ht="13.5" customHeight="1" spans="1:13">
      <c r="A56" s="7"/>
      <c r="B56" s="18"/>
      <c r="C56" s="18"/>
      <c r="D56" s="8"/>
      <c r="E56" s="8"/>
      <c r="F56" s="8"/>
      <c r="G56" s="8"/>
      <c r="H56" s="18"/>
      <c r="I56" s="9"/>
      <c r="J56" s="9"/>
      <c r="K56" s="9"/>
      <c r="L56" s="9"/>
      <c r="M56" s="16"/>
    </row>
    <row r="57" ht="13.5" customHeight="1" spans="1:13">
      <c r="A57" s="7"/>
      <c r="B57" s="18"/>
      <c r="C57" s="18"/>
      <c r="D57" s="8"/>
      <c r="E57" s="8"/>
      <c r="F57" s="8"/>
      <c r="G57" s="8"/>
      <c r="H57" s="18"/>
      <c r="I57" s="9"/>
      <c r="J57" s="9"/>
      <c r="K57" s="9"/>
      <c r="L57" s="9"/>
      <c r="M57" s="16"/>
    </row>
    <row r="58" ht="13.5" customHeight="1" spans="1:13">
      <c r="A58" s="7"/>
      <c r="B58" s="18"/>
      <c r="C58" s="18"/>
      <c r="D58" s="8"/>
      <c r="E58" s="8"/>
      <c r="F58" s="8"/>
      <c r="G58" s="8"/>
      <c r="H58" s="18"/>
      <c r="I58" s="9"/>
      <c r="J58" s="9"/>
      <c r="K58" s="9"/>
      <c r="L58" s="9"/>
      <c r="M58" s="16"/>
    </row>
    <row r="59" ht="13.5" customHeight="1" spans="1:13">
      <c r="A59" s="7"/>
      <c r="B59" s="18"/>
      <c r="C59" s="18"/>
      <c r="D59" s="8"/>
      <c r="E59" s="8"/>
      <c r="F59" s="8"/>
      <c r="G59" s="8"/>
      <c r="H59" s="18"/>
      <c r="I59" s="9"/>
      <c r="J59" s="9"/>
      <c r="K59" s="9"/>
      <c r="L59" s="9"/>
      <c r="M59" s="16"/>
    </row>
    <row r="60" ht="13.5" customHeight="1" spans="1:13">
      <c r="A60" s="7"/>
      <c r="B60" s="18"/>
      <c r="C60" s="18"/>
      <c r="D60" s="8"/>
      <c r="E60" s="8"/>
      <c r="F60" s="8"/>
      <c r="G60" s="8"/>
      <c r="H60" s="18"/>
      <c r="I60" s="9"/>
      <c r="J60" s="9"/>
      <c r="K60" s="9"/>
      <c r="L60" s="9"/>
      <c r="M60" s="16"/>
    </row>
    <row r="61" ht="13.5" customHeight="1" spans="1:13">
      <c r="A61" s="7"/>
      <c r="B61" s="18"/>
      <c r="C61" s="18"/>
      <c r="D61" s="8"/>
      <c r="E61" s="8"/>
      <c r="F61" s="8"/>
      <c r="G61" s="8"/>
      <c r="H61" s="18"/>
      <c r="I61" s="9"/>
      <c r="J61" s="9"/>
      <c r="K61" s="9"/>
      <c r="L61" s="9"/>
      <c r="M61" s="16"/>
    </row>
    <row r="62" ht="13.5" customHeight="1" spans="1:13">
      <c r="A62" s="7"/>
      <c r="B62" s="18"/>
      <c r="C62" s="18"/>
      <c r="D62" s="8"/>
      <c r="E62" s="8"/>
      <c r="F62" s="8"/>
      <c r="G62" s="8"/>
      <c r="H62" s="18"/>
      <c r="I62" s="9"/>
      <c r="J62" s="9"/>
      <c r="K62" s="9"/>
      <c r="L62" s="9"/>
      <c r="M62" s="16"/>
    </row>
    <row r="63" ht="13.5" customHeight="1" spans="1:13">
      <c r="A63" s="7"/>
      <c r="B63" s="18"/>
      <c r="C63" s="18"/>
      <c r="D63" s="8"/>
      <c r="E63" s="8"/>
      <c r="F63" s="8"/>
      <c r="G63" s="8"/>
      <c r="H63" s="18"/>
      <c r="I63" s="9"/>
      <c r="J63" s="9"/>
      <c r="K63" s="9"/>
      <c r="L63" s="9"/>
      <c r="M63" s="16"/>
    </row>
    <row r="64" ht="13.5" customHeight="1" spans="1:13">
      <c r="A64" s="7"/>
      <c r="B64" s="18"/>
      <c r="C64" s="18"/>
      <c r="D64" s="8"/>
      <c r="E64" s="8"/>
      <c r="F64" s="8"/>
      <c r="G64" s="8"/>
      <c r="H64" s="18"/>
      <c r="I64" s="9"/>
      <c r="J64" s="9"/>
      <c r="K64" s="9"/>
      <c r="L64" s="9"/>
      <c r="M64" s="16"/>
    </row>
    <row r="65" ht="13.5" customHeight="1" spans="1:13">
      <c r="A65" s="7"/>
      <c r="B65" s="18"/>
      <c r="C65" s="18"/>
      <c r="D65" s="8"/>
      <c r="E65" s="8"/>
      <c r="F65" s="8"/>
      <c r="G65" s="8"/>
      <c r="H65" s="18"/>
      <c r="I65" s="9"/>
      <c r="J65" s="9"/>
      <c r="K65" s="9"/>
      <c r="L65" s="9"/>
      <c r="M65" s="16"/>
    </row>
    <row r="66" ht="14.25" customHeight="1" spans="1:13">
      <c r="A66" s="7" t="s">
        <v>79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22">
        <f>L52+L53</f>
        <v>4919.6547715</v>
      </c>
      <c r="M66" s="16"/>
    </row>
    <row r="67" ht="14.25" customHeight="1" spans="1:13">
      <c r="A67" s="10" t="s">
        <v>134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24">
        <f>L9+L18+L27+L36+L46+L66</f>
        <v>89682.4410915</v>
      </c>
      <c r="M67" s="26"/>
    </row>
  </sheetData>
  <mergeCells count="197">
    <mergeCell ref="A1:N1"/>
    <mergeCell ref="A2:N2"/>
    <mergeCell ref="A3:F3"/>
    <mergeCell ref="G3:I3"/>
    <mergeCell ref="J3:N3"/>
    <mergeCell ref="K4:M4"/>
    <mergeCell ref="B6:C6"/>
    <mergeCell ref="D6:G6"/>
    <mergeCell ref="I6:J6"/>
    <mergeCell ref="B7:C7"/>
    <mergeCell ref="D7:E7"/>
    <mergeCell ref="F7:G7"/>
    <mergeCell ref="I7:J7"/>
    <mergeCell ref="B8:C8"/>
    <mergeCell ref="D8:E8"/>
    <mergeCell ref="F8:G8"/>
    <mergeCell ref="I8:J8"/>
    <mergeCell ref="A9:K9"/>
    <mergeCell ref="A10:N10"/>
    <mergeCell ref="A11:N11"/>
    <mergeCell ref="A12:F12"/>
    <mergeCell ref="G12:I12"/>
    <mergeCell ref="J12:N12"/>
    <mergeCell ref="K13:M13"/>
    <mergeCell ref="B15:C15"/>
    <mergeCell ref="D15:E15"/>
    <mergeCell ref="F15:G15"/>
    <mergeCell ref="I15:J15"/>
    <mergeCell ref="B16:C16"/>
    <mergeCell ref="D16:E16"/>
    <mergeCell ref="F16:G16"/>
    <mergeCell ref="I16:J16"/>
    <mergeCell ref="B17:C17"/>
    <mergeCell ref="D17:E17"/>
    <mergeCell ref="F17:G17"/>
    <mergeCell ref="I17:J17"/>
    <mergeCell ref="A18:K18"/>
    <mergeCell ref="A19:N19"/>
    <mergeCell ref="A20:N20"/>
    <mergeCell ref="A21:F21"/>
    <mergeCell ref="G21:I21"/>
    <mergeCell ref="J21:N21"/>
    <mergeCell ref="K22:M22"/>
    <mergeCell ref="B24:C24"/>
    <mergeCell ref="D24:E24"/>
    <mergeCell ref="F24:G24"/>
    <mergeCell ref="I24:J24"/>
    <mergeCell ref="B25:C25"/>
    <mergeCell ref="D25:G25"/>
    <mergeCell ref="I25:J25"/>
    <mergeCell ref="B26:C26"/>
    <mergeCell ref="D26:E26"/>
    <mergeCell ref="F26:G26"/>
    <mergeCell ref="I26:J26"/>
    <mergeCell ref="A27:K27"/>
    <mergeCell ref="A28:N28"/>
    <mergeCell ref="A29:N29"/>
    <mergeCell ref="A30:F30"/>
    <mergeCell ref="G30:I30"/>
    <mergeCell ref="J30:N30"/>
    <mergeCell ref="K31:M31"/>
    <mergeCell ref="B33:C33"/>
    <mergeCell ref="D33:E33"/>
    <mergeCell ref="F33:G33"/>
    <mergeCell ref="I33:J33"/>
    <mergeCell ref="B34:C34"/>
    <mergeCell ref="D34:E34"/>
    <mergeCell ref="F34:G34"/>
    <mergeCell ref="I34:J34"/>
    <mergeCell ref="B35:C35"/>
    <mergeCell ref="D35:E35"/>
    <mergeCell ref="F35:G35"/>
    <mergeCell ref="I35:J35"/>
    <mergeCell ref="A36:K36"/>
    <mergeCell ref="A37:N37"/>
    <mergeCell ref="A38:N38"/>
    <mergeCell ref="A39:F39"/>
    <mergeCell ref="G39:I39"/>
    <mergeCell ref="J39:N39"/>
    <mergeCell ref="K40:M40"/>
    <mergeCell ref="B42:C42"/>
    <mergeCell ref="D42:E42"/>
    <mergeCell ref="F42:G42"/>
    <mergeCell ref="I42:J42"/>
    <mergeCell ref="B43:C43"/>
    <mergeCell ref="D43:E43"/>
    <mergeCell ref="F43:G43"/>
    <mergeCell ref="I43:J43"/>
    <mergeCell ref="B44:C44"/>
    <mergeCell ref="D44:E44"/>
    <mergeCell ref="F44:G44"/>
    <mergeCell ref="I44:J44"/>
    <mergeCell ref="B45:C45"/>
    <mergeCell ref="D45:E45"/>
    <mergeCell ref="F45:G45"/>
    <mergeCell ref="I45:J45"/>
    <mergeCell ref="A46:K46"/>
    <mergeCell ref="A47:N47"/>
    <mergeCell ref="A48:N48"/>
    <mergeCell ref="A49:F49"/>
    <mergeCell ref="G49:I49"/>
    <mergeCell ref="J49:N49"/>
    <mergeCell ref="K50:M50"/>
    <mergeCell ref="B52:C52"/>
    <mergeCell ref="D52:E52"/>
    <mergeCell ref="F52:G52"/>
    <mergeCell ref="I52:J52"/>
    <mergeCell ref="B53:C53"/>
    <mergeCell ref="D53:E53"/>
    <mergeCell ref="F53:G53"/>
    <mergeCell ref="I53:J53"/>
    <mergeCell ref="B54:C54"/>
    <mergeCell ref="D54:E54"/>
    <mergeCell ref="F54:G54"/>
    <mergeCell ref="I54:J54"/>
    <mergeCell ref="B55:C55"/>
    <mergeCell ref="D55:E55"/>
    <mergeCell ref="F55:G55"/>
    <mergeCell ref="I55:J55"/>
    <mergeCell ref="B56:C56"/>
    <mergeCell ref="D56:E56"/>
    <mergeCell ref="F56:G56"/>
    <mergeCell ref="I56:J56"/>
    <mergeCell ref="B57:C57"/>
    <mergeCell ref="D57:E57"/>
    <mergeCell ref="F57:G57"/>
    <mergeCell ref="I57:J57"/>
    <mergeCell ref="B58:C58"/>
    <mergeCell ref="D58:E58"/>
    <mergeCell ref="F58:G58"/>
    <mergeCell ref="I58:J58"/>
    <mergeCell ref="B59:C59"/>
    <mergeCell ref="D59:E59"/>
    <mergeCell ref="F59:G59"/>
    <mergeCell ref="I59:J59"/>
    <mergeCell ref="B60:C60"/>
    <mergeCell ref="D60:E60"/>
    <mergeCell ref="F60:G60"/>
    <mergeCell ref="I60:J60"/>
    <mergeCell ref="B61:C61"/>
    <mergeCell ref="D61:E61"/>
    <mergeCell ref="F61:G61"/>
    <mergeCell ref="I61:J61"/>
    <mergeCell ref="B62:C62"/>
    <mergeCell ref="D62:E62"/>
    <mergeCell ref="F62:G62"/>
    <mergeCell ref="I62:J62"/>
    <mergeCell ref="B63:C63"/>
    <mergeCell ref="D63:E63"/>
    <mergeCell ref="F63:G63"/>
    <mergeCell ref="I63:J63"/>
    <mergeCell ref="B64:C64"/>
    <mergeCell ref="D64:E64"/>
    <mergeCell ref="F64:G64"/>
    <mergeCell ref="I64:J64"/>
    <mergeCell ref="B65:C65"/>
    <mergeCell ref="D65:E65"/>
    <mergeCell ref="F65:G65"/>
    <mergeCell ref="I65:J65"/>
    <mergeCell ref="A66:K66"/>
    <mergeCell ref="A67:K67"/>
    <mergeCell ref="A4:A5"/>
    <mergeCell ref="A13:A14"/>
    <mergeCell ref="A22:A23"/>
    <mergeCell ref="A31:A32"/>
    <mergeCell ref="A40:A41"/>
    <mergeCell ref="A50:A51"/>
    <mergeCell ref="H4:H5"/>
    <mergeCell ref="H13:H14"/>
    <mergeCell ref="H22:H23"/>
    <mergeCell ref="H31:H32"/>
    <mergeCell ref="H40:H41"/>
    <mergeCell ref="H50:H51"/>
    <mergeCell ref="B4:C5"/>
    <mergeCell ref="D4:E5"/>
    <mergeCell ref="F4:G5"/>
    <mergeCell ref="I4:J5"/>
    <mergeCell ref="B13:C14"/>
    <mergeCell ref="D13:E14"/>
    <mergeCell ref="F13:G14"/>
    <mergeCell ref="I13:J14"/>
    <mergeCell ref="B22:C23"/>
    <mergeCell ref="D22:E23"/>
    <mergeCell ref="F22:G23"/>
    <mergeCell ref="I22:J23"/>
    <mergeCell ref="B31:C32"/>
    <mergeCell ref="D31:E32"/>
    <mergeCell ref="F31:G32"/>
    <mergeCell ref="I31:J32"/>
    <mergeCell ref="B40:C41"/>
    <mergeCell ref="D40:E41"/>
    <mergeCell ref="F40:G41"/>
    <mergeCell ref="I40:J41"/>
    <mergeCell ref="B50:C51"/>
    <mergeCell ref="D50:E51"/>
    <mergeCell ref="F50:G51"/>
    <mergeCell ref="I50:J51"/>
  </mergeCells>
  <printOptions horizontalCentered="1"/>
  <pageMargins left="0.19975" right="0.19975" top="0.59375" bottom="0" header="0.59375" footer="0"/>
  <pageSetup paperSize="9" scale="95" fitToHeight="0" orientation="landscape"/>
  <headerFooter/>
  <rowBreaks count="5" manualBreakCount="5">
    <brk id="9" max="16383" man="1"/>
    <brk id="18" max="16383" man="1"/>
    <brk id="27" max="16383" man="1"/>
    <brk id="36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"/>
  <sheetViews>
    <sheetView showGridLines="0" workbookViewId="0">
      <selection activeCell="K38" sqref="K38"/>
    </sheetView>
  </sheetViews>
  <sheetFormatPr defaultColWidth="9" defaultRowHeight="12"/>
  <cols>
    <col min="1" max="1" width="11.1714285714286" customWidth="1"/>
    <col min="2" max="2" width="8.5047619047619" customWidth="1"/>
    <col min="3" max="3" width="11.8285714285714" customWidth="1"/>
    <col min="4" max="4" width="14.5047619047619" customWidth="1"/>
    <col min="5" max="5" width="8.17142857142857" customWidth="1"/>
    <col min="6" max="6" width="15.6666666666667" customWidth="1"/>
    <col min="7" max="7" width="18.5047619047619" customWidth="1"/>
    <col min="8" max="8" width="9.17142857142857" customWidth="1"/>
    <col min="9" max="9" width="2.33333333333333" customWidth="1"/>
    <col min="10" max="10" width="11.6666666666667" customWidth="1"/>
    <col min="11" max="12" width="17.6666666666667" customWidth="1"/>
    <col min="13" max="13" width="21.1619047619048" customWidth="1"/>
  </cols>
  <sheetData>
    <row r="1" ht="24" customHeight="1" spans="1:13">
      <c r="A1" s="12" t="s">
        <v>59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ht="29.25" customHeight="1" spans="1:13">
      <c r="A2" s="2" t="s">
        <v>135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8.75" customHeight="1" spans="1:13">
      <c r="A3" s="4" t="s">
        <v>23</v>
      </c>
      <c r="B3" s="4"/>
      <c r="C3" s="4"/>
      <c r="D3" s="4"/>
      <c r="E3" s="4"/>
      <c r="F3" s="4"/>
      <c r="G3" s="4"/>
      <c r="H3" s="4"/>
      <c r="I3" s="4"/>
      <c r="J3" s="12" t="s">
        <v>24</v>
      </c>
      <c r="K3" s="12"/>
      <c r="L3" s="12"/>
      <c r="M3" s="12"/>
    </row>
    <row r="4" ht="14.25" customHeight="1" spans="1:13">
      <c r="A4" s="5" t="s">
        <v>25</v>
      </c>
      <c r="B4" s="6" t="s">
        <v>62</v>
      </c>
      <c r="C4" s="6"/>
      <c r="D4" s="6" t="s">
        <v>51</v>
      </c>
      <c r="E4" s="6"/>
      <c r="F4" s="6" t="s">
        <v>63</v>
      </c>
      <c r="G4" s="6"/>
      <c r="H4" s="6" t="s">
        <v>64</v>
      </c>
      <c r="I4" s="6" t="s">
        <v>65</v>
      </c>
      <c r="J4" s="6"/>
      <c r="K4" s="6" t="s">
        <v>66</v>
      </c>
      <c r="L4" s="6"/>
      <c r="M4" s="14"/>
    </row>
    <row r="5" ht="17.25" customHeight="1" spans="1:13">
      <c r="A5" s="7"/>
      <c r="B5" s="18"/>
      <c r="C5" s="18"/>
      <c r="D5" s="18"/>
      <c r="E5" s="18"/>
      <c r="F5" s="18"/>
      <c r="G5" s="18"/>
      <c r="H5" s="18"/>
      <c r="I5" s="18"/>
      <c r="J5" s="18"/>
      <c r="K5" s="18" t="s">
        <v>67</v>
      </c>
      <c r="L5" s="18" t="s">
        <v>52</v>
      </c>
      <c r="M5" s="27" t="s">
        <v>68</v>
      </c>
    </row>
    <row r="6" ht="21" customHeight="1" spans="1:13">
      <c r="A6" s="7"/>
      <c r="B6" s="18" t="s">
        <v>136</v>
      </c>
      <c r="C6" s="18"/>
      <c r="D6" s="8" t="s">
        <v>54</v>
      </c>
      <c r="E6" s="8"/>
      <c r="F6" s="8"/>
      <c r="G6" s="8"/>
      <c r="H6" s="18"/>
      <c r="I6" s="9"/>
      <c r="J6" s="9"/>
      <c r="K6" s="9"/>
      <c r="L6" s="9"/>
      <c r="M6" s="16"/>
    </row>
    <row r="7" ht="13.5" customHeight="1" spans="1:13">
      <c r="A7" s="7"/>
      <c r="B7" s="18"/>
      <c r="C7" s="18"/>
      <c r="D7" s="8"/>
      <c r="E7" s="8"/>
      <c r="F7" s="8"/>
      <c r="G7" s="8"/>
      <c r="H7" s="18"/>
      <c r="I7" s="9"/>
      <c r="J7" s="9"/>
      <c r="K7" s="9"/>
      <c r="L7" s="9"/>
      <c r="M7" s="16"/>
    </row>
    <row r="8" ht="13.5" customHeight="1" spans="1:13">
      <c r="A8" s="7"/>
      <c r="B8" s="18"/>
      <c r="C8" s="18"/>
      <c r="D8" s="8"/>
      <c r="E8" s="8"/>
      <c r="F8" s="8"/>
      <c r="G8" s="8"/>
      <c r="H8" s="18"/>
      <c r="I8" s="9"/>
      <c r="J8" s="9"/>
      <c r="K8" s="9"/>
      <c r="L8" s="9"/>
      <c r="M8" s="16"/>
    </row>
    <row r="9" ht="13.5" customHeight="1" spans="1:13">
      <c r="A9" s="7"/>
      <c r="B9" s="18"/>
      <c r="C9" s="18"/>
      <c r="D9" s="8"/>
      <c r="E9" s="8"/>
      <c r="F9" s="8"/>
      <c r="G9" s="8"/>
      <c r="H9" s="18"/>
      <c r="I9" s="9"/>
      <c r="J9" s="9"/>
      <c r="K9" s="9"/>
      <c r="L9" s="9"/>
      <c r="M9" s="16"/>
    </row>
    <row r="10" ht="13.5" customHeight="1" spans="1:13">
      <c r="A10" s="7"/>
      <c r="B10" s="18"/>
      <c r="C10" s="18"/>
      <c r="D10" s="8"/>
      <c r="E10" s="8"/>
      <c r="F10" s="8"/>
      <c r="G10" s="8"/>
      <c r="H10" s="18"/>
      <c r="I10" s="9"/>
      <c r="J10" s="9"/>
      <c r="K10" s="9"/>
      <c r="L10" s="9"/>
      <c r="M10" s="16"/>
    </row>
    <row r="11" ht="13.5" customHeight="1" spans="1:13">
      <c r="A11" s="7"/>
      <c r="B11" s="18"/>
      <c r="C11" s="18"/>
      <c r="D11" s="8"/>
      <c r="E11" s="8"/>
      <c r="F11" s="8"/>
      <c r="G11" s="8"/>
      <c r="H11" s="18"/>
      <c r="I11" s="9"/>
      <c r="J11" s="9"/>
      <c r="K11" s="9"/>
      <c r="L11" s="9"/>
      <c r="M11" s="16"/>
    </row>
    <row r="12" ht="13.5" customHeight="1" spans="1:13">
      <c r="A12" s="7"/>
      <c r="B12" s="18"/>
      <c r="C12" s="18"/>
      <c r="D12" s="8"/>
      <c r="E12" s="8"/>
      <c r="F12" s="8"/>
      <c r="G12" s="8"/>
      <c r="H12" s="18"/>
      <c r="I12" s="9"/>
      <c r="J12" s="9"/>
      <c r="K12" s="9"/>
      <c r="L12" s="9"/>
      <c r="M12" s="16"/>
    </row>
    <row r="13" ht="13.5" customHeight="1" spans="1:13">
      <c r="A13" s="7"/>
      <c r="B13" s="18"/>
      <c r="C13" s="18"/>
      <c r="D13" s="8"/>
      <c r="E13" s="8"/>
      <c r="F13" s="8"/>
      <c r="G13" s="8"/>
      <c r="H13" s="18"/>
      <c r="I13" s="9"/>
      <c r="J13" s="9"/>
      <c r="K13" s="9"/>
      <c r="L13" s="9"/>
      <c r="M13" s="16"/>
    </row>
    <row r="14" ht="13.5" customHeight="1" spans="1:13">
      <c r="A14" s="7"/>
      <c r="B14" s="18"/>
      <c r="C14" s="18"/>
      <c r="D14" s="8"/>
      <c r="E14" s="8"/>
      <c r="F14" s="8"/>
      <c r="G14" s="8"/>
      <c r="H14" s="18"/>
      <c r="I14" s="9"/>
      <c r="J14" s="9"/>
      <c r="K14" s="9"/>
      <c r="L14" s="9"/>
      <c r="M14" s="16"/>
    </row>
    <row r="15" ht="13.5" customHeight="1" spans="1:13">
      <c r="A15" s="7"/>
      <c r="B15" s="18"/>
      <c r="C15" s="18"/>
      <c r="D15" s="8"/>
      <c r="E15" s="8"/>
      <c r="F15" s="8"/>
      <c r="G15" s="8"/>
      <c r="H15" s="18"/>
      <c r="I15" s="9"/>
      <c r="J15" s="9"/>
      <c r="K15" s="9"/>
      <c r="L15" s="9"/>
      <c r="M15" s="16"/>
    </row>
    <row r="16" ht="13.5" customHeight="1" spans="1:13">
      <c r="A16" s="7"/>
      <c r="B16" s="18"/>
      <c r="C16" s="18"/>
      <c r="D16" s="8"/>
      <c r="E16" s="8"/>
      <c r="F16" s="8"/>
      <c r="G16" s="8"/>
      <c r="H16" s="18"/>
      <c r="I16" s="9"/>
      <c r="J16" s="9"/>
      <c r="K16" s="9"/>
      <c r="L16" s="9"/>
      <c r="M16" s="16"/>
    </row>
    <row r="17" ht="13.5" customHeight="1" spans="1:13">
      <c r="A17" s="7"/>
      <c r="B17" s="18"/>
      <c r="C17" s="18"/>
      <c r="D17" s="8"/>
      <c r="E17" s="8"/>
      <c r="F17" s="8"/>
      <c r="G17" s="8"/>
      <c r="H17" s="18"/>
      <c r="I17" s="9"/>
      <c r="J17" s="9"/>
      <c r="K17" s="9"/>
      <c r="L17" s="9"/>
      <c r="M17" s="16"/>
    </row>
    <row r="18" ht="13.5" customHeight="1" spans="1:13">
      <c r="A18" s="7"/>
      <c r="B18" s="18"/>
      <c r="C18" s="18"/>
      <c r="D18" s="8"/>
      <c r="E18" s="8"/>
      <c r="F18" s="8"/>
      <c r="G18" s="8"/>
      <c r="H18" s="18"/>
      <c r="I18" s="9"/>
      <c r="J18" s="9"/>
      <c r="K18" s="9"/>
      <c r="L18" s="9"/>
      <c r="M18" s="16"/>
    </row>
    <row r="19" ht="13.5" customHeight="1" spans="1:13">
      <c r="A19" s="7"/>
      <c r="B19" s="18"/>
      <c r="C19" s="18"/>
      <c r="D19" s="8"/>
      <c r="E19" s="8"/>
      <c r="F19" s="8"/>
      <c r="G19" s="8"/>
      <c r="H19" s="18"/>
      <c r="I19" s="9"/>
      <c r="J19" s="9"/>
      <c r="K19" s="9"/>
      <c r="L19" s="9"/>
      <c r="M19" s="16"/>
    </row>
    <row r="20" ht="13.5" customHeight="1" spans="1:13">
      <c r="A20" s="7"/>
      <c r="B20" s="18"/>
      <c r="C20" s="18"/>
      <c r="D20" s="8"/>
      <c r="E20" s="8"/>
      <c r="F20" s="8"/>
      <c r="G20" s="8"/>
      <c r="H20" s="18"/>
      <c r="I20" s="9"/>
      <c r="J20" s="9"/>
      <c r="K20" s="9"/>
      <c r="L20" s="9"/>
      <c r="M20" s="16"/>
    </row>
    <row r="21" ht="13.5" customHeight="1" spans="1:13">
      <c r="A21" s="7"/>
      <c r="B21" s="18"/>
      <c r="C21" s="18"/>
      <c r="D21" s="8"/>
      <c r="E21" s="8"/>
      <c r="F21" s="8"/>
      <c r="G21" s="8"/>
      <c r="H21" s="18"/>
      <c r="I21" s="9"/>
      <c r="J21" s="9"/>
      <c r="K21" s="9"/>
      <c r="L21" s="9"/>
      <c r="M21" s="16"/>
    </row>
    <row r="22" ht="13.5" customHeight="1" spans="1:13">
      <c r="A22" s="7"/>
      <c r="B22" s="18"/>
      <c r="C22" s="18"/>
      <c r="D22" s="8"/>
      <c r="E22" s="8"/>
      <c r="F22" s="8"/>
      <c r="G22" s="8"/>
      <c r="H22" s="18"/>
      <c r="I22" s="9"/>
      <c r="J22" s="9"/>
      <c r="K22" s="9"/>
      <c r="L22" s="9"/>
      <c r="M22" s="16"/>
    </row>
    <row r="23" ht="13.5" customHeight="1" spans="1:13">
      <c r="A23" s="7"/>
      <c r="B23" s="18"/>
      <c r="C23" s="18"/>
      <c r="D23" s="8"/>
      <c r="E23" s="8"/>
      <c r="F23" s="8"/>
      <c r="G23" s="8"/>
      <c r="H23" s="18"/>
      <c r="I23" s="9"/>
      <c r="J23" s="9"/>
      <c r="K23" s="9"/>
      <c r="L23" s="9"/>
      <c r="M23" s="16"/>
    </row>
    <row r="24" ht="13.5" customHeight="1" spans="1:13">
      <c r="A24" s="7"/>
      <c r="B24" s="18"/>
      <c r="C24" s="18"/>
      <c r="D24" s="8"/>
      <c r="E24" s="8"/>
      <c r="F24" s="8"/>
      <c r="G24" s="8"/>
      <c r="H24" s="18"/>
      <c r="I24" s="9"/>
      <c r="J24" s="9"/>
      <c r="K24" s="9"/>
      <c r="L24" s="9"/>
      <c r="M24" s="16"/>
    </row>
    <row r="25" ht="13.5" customHeight="1" spans="1:13">
      <c r="A25" s="7"/>
      <c r="B25" s="18"/>
      <c r="C25" s="18"/>
      <c r="D25" s="8"/>
      <c r="E25" s="8"/>
      <c r="F25" s="8"/>
      <c r="G25" s="8"/>
      <c r="H25" s="18"/>
      <c r="I25" s="9"/>
      <c r="J25" s="9"/>
      <c r="K25" s="9"/>
      <c r="L25" s="9"/>
      <c r="M25" s="16"/>
    </row>
    <row r="26" ht="13.5" customHeight="1" spans="1:13">
      <c r="A26" s="7"/>
      <c r="B26" s="18"/>
      <c r="C26" s="18"/>
      <c r="D26" s="8"/>
      <c r="E26" s="8"/>
      <c r="F26" s="8"/>
      <c r="G26" s="8"/>
      <c r="H26" s="18"/>
      <c r="I26" s="9"/>
      <c r="J26" s="9"/>
      <c r="K26" s="9"/>
      <c r="L26" s="9"/>
      <c r="M26" s="16"/>
    </row>
    <row r="27" ht="13.5" customHeight="1" spans="1:13">
      <c r="A27" s="7"/>
      <c r="B27" s="18"/>
      <c r="C27" s="18"/>
      <c r="D27" s="8"/>
      <c r="E27" s="8"/>
      <c r="F27" s="8"/>
      <c r="G27" s="8"/>
      <c r="H27" s="18"/>
      <c r="I27" s="9"/>
      <c r="J27" s="9"/>
      <c r="K27" s="9"/>
      <c r="L27" s="9"/>
      <c r="M27" s="16"/>
    </row>
    <row r="28" ht="13.5" customHeight="1" spans="1:13">
      <c r="A28" s="7"/>
      <c r="B28" s="18"/>
      <c r="C28" s="18"/>
      <c r="D28" s="8"/>
      <c r="E28" s="8"/>
      <c r="F28" s="8"/>
      <c r="G28" s="8"/>
      <c r="H28" s="18"/>
      <c r="I28" s="9"/>
      <c r="J28" s="9"/>
      <c r="K28" s="9"/>
      <c r="L28" s="9"/>
      <c r="M28" s="16"/>
    </row>
    <row r="29" ht="13.5" customHeight="1" spans="1:13">
      <c r="A29" s="7"/>
      <c r="B29" s="18"/>
      <c r="C29" s="18"/>
      <c r="D29" s="8"/>
      <c r="E29" s="8"/>
      <c r="F29" s="8"/>
      <c r="G29" s="8"/>
      <c r="H29" s="18"/>
      <c r="I29" s="9"/>
      <c r="J29" s="9"/>
      <c r="K29" s="9"/>
      <c r="L29" s="9"/>
      <c r="M29" s="16"/>
    </row>
    <row r="30" ht="13.5" customHeight="1" spans="1:13">
      <c r="A30" s="7"/>
      <c r="B30" s="18"/>
      <c r="C30" s="18"/>
      <c r="D30" s="8"/>
      <c r="E30" s="8"/>
      <c r="F30" s="8"/>
      <c r="G30" s="8"/>
      <c r="H30" s="18"/>
      <c r="I30" s="9"/>
      <c r="J30" s="9"/>
      <c r="K30" s="9"/>
      <c r="L30" s="9"/>
      <c r="M30" s="16"/>
    </row>
    <row r="31" ht="18" customHeight="1" spans="1:13">
      <c r="A31" s="7" t="s">
        <v>79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9"/>
      <c r="M31" s="16"/>
    </row>
    <row r="32" ht="14.25" customHeight="1" spans="1:13">
      <c r="A32" s="10" t="s">
        <v>134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20"/>
      <c r="M32" s="26"/>
    </row>
  </sheetData>
  <mergeCells count="113">
    <mergeCell ref="A1:M1"/>
    <mergeCell ref="A2:M2"/>
    <mergeCell ref="A3:F3"/>
    <mergeCell ref="G3:I3"/>
    <mergeCell ref="J3:M3"/>
    <mergeCell ref="K4:M4"/>
    <mergeCell ref="B6:C6"/>
    <mergeCell ref="D6:G6"/>
    <mergeCell ref="I6:J6"/>
    <mergeCell ref="B7:C7"/>
    <mergeCell ref="D7:E7"/>
    <mergeCell ref="F7:G7"/>
    <mergeCell ref="I7:J7"/>
    <mergeCell ref="B8:C8"/>
    <mergeCell ref="D8:E8"/>
    <mergeCell ref="F8:G8"/>
    <mergeCell ref="I8:J8"/>
    <mergeCell ref="B9:C9"/>
    <mergeCell ref="D9:E9"/>
    <mergeCell ref="F9:G9"/>
    <mergeCell ref="I9:J9"/>
    <mergeCell ref="B10:C10"/>
    <mergeCell ref="D10:E10"/>
    <mergeCell ref="F10:G10"/>
    <mergeCell ref="I10:J10"/>
    <mergeCell ref="B11:C11"/>
    <mergeCell ref="D11:E11"/>
    <mergeCell ref="F11:G11"/>
    <mergeCell ref="I11:J11"/>
    <mergeCell ref="B12:C12"/>
    <mergeCell ref="D12:E12"/>
    <mergeCell ref="F12:G12"/>
    <mergeCell ref="I12:J12"/>
    <mergeCell ref="B13:C13"/>
    <mergeCell ref="D13:E13"/>
    <mergeCell ref="F13:G13"/>
    <mergeCell ref="I13:J13"/>
    <mergeCell ref="B14:C14"/>
    <mergeCell ref="D14:E14"/>
    <mergeCell ref="F14:G14"/>
    <mergeCell ref="I14:J14"/>
    <mergeCell ref="B15:C15"/>
    <mergeCell ref="D15:E15"/>
    <mergeCell ref="F15:G15"/>
    <mergeCell ref="I15:J15"/>
    <mergeCell ref="B16:C16"/>
    <mergeCell ref="D16:E16"/>
    <mergeCell ref="F16:G16"/>
    <mergeCell ref="I16:J16"/>
    <mergeCell ref="B17:C17"/>
    <mergeCell ref="D17:E17"/>
    <mergeCell ref="F17:G17"/>
    <mergeCell ref="I17:J17"/>
    <mergeCell ref="B18:C18"/>
    <mergeCell ref="D18:E18"/>
    <mergeCell ref="F18:G18"/>
    <mergeCell ref="I18:J18"/>
    <mergeCell ref="B19:C19"/>
    <mergeCell ref="D19:E19"/>
    <mergeCell ref="F19:G19"/>
    <mergeCell ref="I19:J19"/>
    <mergeCell ref="B20:C20"/>
    <mergeCell ref="D20:E20"/>
    <mergeCell ref="F20:G20"/>
    <mergeCell ref="I20:J20"/>
    <mergeCell ref="B21:C21"/>
    <mergeCell ref="D21:E21"/>
    <mergeCell ref="F21:G21"/>
    <mergeCell ref="I21:J21"/>
    <mergeCell ref="B22:C22"/>
    <mergeCell ref="D22:E22"/>
    <mergeCell ref="F22:G22"/>
    <mergeCell ref="I22:J22"/>
    <mergeCell ref="B23:C23"/>
    <mergeCell ref="D23:E23"/>
    <mergeCell ref="F23:G23"/>
    <mergeCell ref="I23:J23"/>
    <mergeCell ref="B24:C24"/>
    <mergeCell ref="D24:E24"/>
    <mergeCell ref="F24:G24"/>
    <mergeCell ref="I24:J24"/>
    <mergeCell ref="B25:C25"/>
    <mergeCell ref="D25:E25"/>
    <mergeCell ref="F25:G25"/>
    <mergeCell ref="I25:J25"/>
    <mergeCell ref="B26:C26"/>
    <mergeCell ref="D26:E26"/>
    <mergeCell ref="F26:G26"/>
    <mergeCell ref="I26:J26"/>
    <mergeCell ref="B27:C27"/>
    <mergeCell ref="D27:E27"/>
    <mergeCell ref="F27:G27"/>
    <mergeCell ref="I27:J27"/>
    <mergeCell ref="B28:C28"/>
    <mergeCell ref="D28:E28"/>
    <mergeCell ref="F28:G28"/>
    <mergeCell ref="I28:J28"/>
    <mergeCell ref="B29:C29"/>
    <mergeCell ref="D29:E29"/>
    <mergeCell ref="F29:G29"/>
    <mergeCell ref="I29:J29"/>
    <mergeCell ref="B30:C30"/>
    <mergeCell ref="D30:E30"/>
    <mergeCell ref="F30:G30"/>
    <mergeCell ref="I30:J30"/>
    <mergeCell ref="A31:K31"/>
    <mergeCell ref="A32:K32"/>
    <mergeCell ref="A4:A5"/>
    <mergeCell ref="H4:H5"/>
    <mergeCell ref="B4:C5"/>
    <mergeCell ref="D4:E5"/>
    <mergeCell ref="F4:G5"/>
    <mergeCell ref="I4:J5"/>
  </mergeCells>
  <printOptions horizontalCentered="1"/>
  <pageMargins left="0.19975" right="0.19975" top="0.59375" bottom="0" header="0.59375" footer="0"/>
  <pageSetup paperSize="9" scale="95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showGridLines="0" topLeftCell="A33" workbookViewId="0">
      <selection activeCell="H6" sqref="H6"/>
    </sheetView>
  </sheetViews>
  <sheetFormatPr defaultColWidth="9" defaultRowHeight="12"/>
  <cols>
    <col min="1" max="1" width="6.16190476190476" customWidth="1"/>
    <col min="2" max="2" width="5.33333333333333" customWidth="1"/>
    <col min="3" max="3" width="11.3333333333333" customWidth="1"/>
    <col min="4" max="4" width="8.82857142857143" customWidth="1"/>
    <col min="5" max="5" width="11.1714285714286" customWidth="1"/>
    <col min="6" max="6" width="1.66666666666667" customWidth="1"/>
    <col min="7" max="7" width="16.6666666666667" customWidth="1"/>
    <col min="8" max="8" width="8" customWidth="1"/>
    <col min="9" max="9" width="3.17142857142857" customWidth="1"/>
    <col min="10" max="10" width="9" customWidth="1"/>
    <col min="11" max="11" width="8.82857142857143" customWidth="1"/>
    <col min="12" max="12" width="2.66666666666667" customWidth="1"/>
    <col min="13" max="13" width="11.5047619047619" customWidth="1"/>
    <col min="14" max="14" width="8.66666666666667" customWidth="1"/>
  </cols>
  <sheetData>
    <row r="1" ht="14.2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2" t="s">
        <v>137</v>
      </c>
      <c r="M1" s="12"/>
      <c r="N1" s="12"/>
    </row>
    <row r="2" ht="29.25" customHeight="1" spans="1:14">
      <c r="A2" s="2" t="s">
        <v>138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6.75" customHeight="1" spans="1:14">
      <c r="A3" s="4" t="s">
        <v>23</v>
      </c>
      <c r="B3" s="4"/>
      <c r="C3" s="4"/>
      <c r="D3" s="4"/>
      <c r="E3" s="4"/>
      <c r="F3" s="4"/>
      <c r="G3" s="4"/>
      <c r="H3" s="4"/>
      <c r="I3" s="4"/>
      <c r="J3" s="4"/>
      <c r="K3" s="4"/>
      <c r="L3" s="12" t="s">
        <v>139</v>
      </c>
      <c r="M3" s="12"/>
      <c r="N3" s="12"/>
    </row>
    <row r="4" ht="36.75" customHeight="1" spans="1:14">
      <c r="A4" s="5" t="s">
        <v>25</v>
      </c>
      <c r="B4" s="6" t="s">
        <v>62</v>
      </c>
      <c r="C4" s="6"/>
      <c r="D4" s="6" t="s">
        <v>51</v>
      </c>
      <c r="E4" s="6"/>
      <c r="F4" s="6"/>
      <c r="G4" s="6" t="s">
        <v>140</v>
      </c>
      <c r="H4" s="6" t="s">
        <v>141</v>
      </c>
      <c r="I4" s="6" t="s">
        <v>142</v>
      </c>
      <c r="J4" s="6"/>
      <c r="K4" s="6" t="s">
        <v>143</v>
      </c>
      <c r="L4" s="6"/>
      <c r="M4" s="6" t="s">
        <v>144</v>
      </c>
      <c r="N4" s="14" t="s">
        <v>145</v>
      </c>
    </row>
    <row r="5" ht="22.5" customHeight="1" spans="1:14">
      <c r="A5" s="7">
        <v>1</v>
      </c>
      <c r="B5" s="18" t="s">
        <v>146</v>
      </c>
      <c r="C5" s="18"/>
      <c r="D5" s="8" t="s">
        <v>147</v>
      </c>
      <c r="E5" s="8"/>
      <c r="F5" s="8"/>
      <c r="G5" s="8" t="s">
        <v>148</v>
      </c>
      <c r="H5" s="9" t="s">
        <v>149</v>
      </c>
      <c r="I5" s="22">
        <f>0.95*3317.26</f>
        <v>3151.397</v>
      </c>
      <c r="J5" s="22"/>
      <c r="K5" s="9"/>
      <c r="L5" s="9"/>
      <c r="M5" s="9"/>
      <c r="N5" s="23"/>
    </row>
    <row r="6" ht="329.25" customHeight="1" spans="1:14">
      <c r="A6" s="7">
        <v>2</v>
      </c>
      <c r="B6" s="18" t="s">
        <v>150</v>
      </c>
      <c r="C6" s="18"/>
      <c r="D6" s="8" t="s">
        <v>57</v>
      </c>
      <c r="E6" s="8"/>
      <c r="F6" s="8"/>
      <c r="G6" s="8" t="s">
        <v>151</v>
      </c>
      <c r="H6" s="9" t="s">
        <v>152</v>
      </c>
      <c r="I6" s="22">
        <f>0.95*26.95</f>
        <v>25.6025</v>
      </c>
      <c r="J6" s="22"/>
      <c r="K6" s="9"/>
      <c r="L6" s="9"/>
      <c r="M6" s="9"/>
      <c r="N6" s="23"/>
    </row>
    <row r="7" ht="236.25" customHeight="1" spans="1:14">
      <c r="A7" s="10">
        <v>3</v>
      </c>
      <c r="B7" s="11" t="s">
        <v>153</v>
      </c>
      <c r="C7" s="11"/>
      <c r="D7" s="19" t="s">
        <v>154</v>
      </c>
      <c r="E7" s="19"/>
      <c r="F7" s="19"/>
      <c r="G7" s="19" t="s">
        <v>155</v>
      </c>
      <c r="H7" s="20" t="s">
        <v>156</v>
      </c>
      <c r="I7" s="24">
        <f>0.95*484.03</f>
        <v>459.8285</v>
      </c>
      <c r="J7" s="24"/>
      <c r="K7" s="20"/>
      <c r="L7" s="20"/>
      <c r="M7" s="20"/>
      <c r="N7" s="25"/>
    </row>
    <row r="8" ht="42.75" customHeight="1" spans="1:14">
      <c r="A8" s="21" t="s">
        <v>157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ht="14.25" customHeight="1" spans="1:1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2" t="s">
        <v>137</v>
      </c>
      <c r="M9" s="12"/>
      <c r="N9" s="12"/>
    </row>
    <row r="10" ht="29.25" customHeight="1" spans="1:14">
      <c r="A10" s="2" t="s">
        <v>138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ht="36.75" customHeight="1" spans="1:14">
      <c r="A11" s="4" t="s">
        <v>23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12" t="s">
        <v>158</v>
      </c>
      <c r="M11" s="12"/>
      <c r="N11" s="12"/>
    </row>
    <row r="12" ht="36.75" customHeight="1" spans="1:14">
      <c r="A12" s="5" t="s">
        <v>25</v>
      </c>
      <c r="B12" s="6" t="s">
        <v>62</v>
      </c>
      <c r="C12" s="6"/>
      <c r="D12" s="6" t="s">
        <v>51</v>
      </c>
      <c r="E12" s="6"/>
      <c r="F12" s="6"/>
      <c r="G12" s="6" t="s">
        <v>140</v>
      </c>
      <c r="H12" s="6" t="s">
        <v>141</v>
      </c>
      <c r="I12" s="6" t="s">
        <v>142</v>
      </c>
      <c r="J12" s="6"/>
      <c r="K12" s="6" t="s">
        <v>143</v>
      </c>
      <c r="L12" s="6"/>
      <c r="M12" s="6" t="s">
        <v>144</v>
      </c>
      <c r="N12" s="14" t="s">
        <v>145</v>
      </c>
    </row>
    <row r="13" ht="118.5" customHeight="1" spans="1:14">
      <c r="A13" s="7"/>
      <c r="B13" s="18"/>
      <c r="C13" s="18"/>
      <c r="D13" s="8"/>
      <c r="E13" s="8"/>
      <c r="F13" s="8"/>
      <c r="G13" s="8" t="s">
        <v>159</v>
      </c>
      <c r="H13" s="9"/>
      <c r="I13" s="9"/>
      <c r="J13" s="9"/>
      <c r="K13" s="9"/>
      <c r="L13" s="9"/>
      <c r="M13" s="9"/>
      <c r="N13" s="23"/>
    </row>
    <row r="14" ht="22.5" customHeight="1" spans="1:14">
      <c r="A14" s="7"/>
      <c r="B14" s="18"/>
      <c r="C14" s="18"/>
      <c r="D14" s="8"/>
      <c r="E14" s="8"/>
      <c r="F14" s="8"/>
      <c r="G14" s="8"/>
      <c r="H14" s="9"/>
      <c r="I14" s="9"/>
      <c r="J14" s="9"/>
      <c r="K14" s="9"/>
      <c r="L14" s="9"/>
      <c r="M14" s="9"/>
      <c r="N14" s="23"/>
    </row>
    <row r="15" ht="22.5" customHeight="1" spans="1:14">
      <c r="A15" s="7"/>
      <c r="B15" s="18"/>
      <c r="C15" s="18"/>
      <c r="D15" s="8"/>
      <c r="E15" s="8"/>
      <c r="F15" s="8"/>
      <c r="G15" s="8"/>
      <c r="H15" s="9"/>
      <c r="I15" s="9"/>
      <c r="J15" s="9"/>
      <c r="K15" s="9"/>
      <c r="L15" s="9"/>
      <c r="M15" s="9"/>
      <c r="N15" s="23"/>
    </row>
    <row r="16" ht="22.5" customHeight="1" spans="1:14">
      <c r="A16" s="7"/>
      <c r="B16" s="18"/>
      <c r="C16" s="18"/>
      <c r="D16" s="8"/>
      <c r="E16" s="8"/>
      <c r="F16" s="8"/>
      <c r="G16" s="8"/>
      <c r="H16" s="9"/>
      <c r="I16" s="9"/>
      <c r="J16" s="9"/>
      <c r="K16" s="9"/>
      <c r="L16" s="9"/>
      <c r="M16" s="9"/>
      <c r="N16" s="23"/>
    </row>
    <row r="17" ht="22.5" customHeight="1" spans="1:14">
      <c r="A17" s="7"/>
      <c r="B17" s="18"/>
      <c r="C17" s="18"/>
      <c r="D17" s="8"/>
      <c r="E17" s="8"/>
      <c r="F17" s="8"/>
      <c r="G17" s="8"/>
      <c r="H17" s="9"/>
      <c r="I17" s="9"/>
      <c r="J17" s="9"/>
      <c r="K17" s="9"/>
      <c r="L17" s="9"/>
      <c r="M17" s="9"/>
      <c r="N17" s="23"/>
    </row>
    <row r="18" ht="22.5" customHeight="1" spans="1:14">
      <c r="A18" s="7"/>
      <c r="B18" s="18"/>
      <c r="C18" s="18"/>
      <c r="D18" s="8"/>
      <c r="E18" s="8"/>
      <c r="F18" s="8"/>
      <c r="G18" s="8"/>
      <c r="H18" s="9"/>
      <c r="I18" s="9"/>
      <c r="J18" s="9"/>
      <c r="K18" s="9"/>
      <c r="L18" s="9"/>
      <c r="M18" s="9"/>
      <c r="N18" s="23"/>
    </row>
    <row r="19" ht="22.5" customHeight="1" spans="1:14">
      <c r="A19" s="7"/>
      <c r="B19" s="18"/>
      <c r="C19" s="18"/>
      <c r="D19" s="8"/>
      <c r="E19" s="8"/>
      <c r="F19" s="8"/>
      <c r="G19" s="8"/>
      <c r="H19" s="9"/>
      <c r="I19" s="9"/>
      <c r="J19" s="9"/>
      <c r="K19" s="9"/>
      <c r="L19" s="9"/>
      <c r="M19" s="9"/>
      <c r="N19" s="23"/>
    </row>
    <row r="20" ht="22.5" customHeight="1" spans="1:14">
      <c r="A20" s="7"/>
      <c r="B20" s="18"/>
      <c r="C20" s="18"/>
      <c r="D20" s="8"/>
      <c r="E20" s="8"/>
      <c r="F20" s="8"/>
      <c r="G20" s="8"/>
      <c r="H20" s="9"/>
      <c r="I20" s="9"/>
      <c r="J20" s="9"/>
      <c r="K20" s="9"/>
      <c r="L20" s="9"/>
      <c r="M20" s="9"/>
      <c r="N20" s="23"/>
    </row>
    <row r="21" ht="22.5" customHeight="1" spans="1:14">
      <c r="A21" s="7"/>
      <c r="B21" s="18"/>
      <c r="C21" s="18"/>
      <c r="D21" s="8"/>
      <c r="E21" s="8"/>
      <c r="F21" s="8"/>
      <c r="G21" s="8"/>
      <c r="H21" s="9"/>
      <c r="I21" s="9"/>
      <c r="J21" s="9"/>
      <c r="K21" s="9"/>
      <c r="L21" s="9"/>
      <c r="M21" s="9"/>
      <c r="N21" s="23"/>
    </row>
    <row r="22" ht="22.5" customHeight="1" spans="1:14">
      <c r="A22" s="7"/>
      <c r="B22" s="18"/>
      <c r="C22" s="18"/>
      <c r="D22" s="8"/>
      <c r="E22" s="8"/>
      <c r="F22" s="8"/>
      <c r="G22" s="8"/>
      <c r="H22" s="9"/>
      <c r="I22" s="9"/>
      <c r="J22" s="9"/>
      <c r="K22" s="9"/>
      <c r="L22" s="9"/>
      <c r="M22" s="9"/>
      <c r="N22" s="23"/>
    </row>
    <row r="23" ht="22.5" customHeight="1" spans="1:14">
      <c r="A23" s="7"/>
      <c r="B23" s="18"/>
      <c r="C23" s="18"/>
      <c r="D23" s="8"/>
      <c r="E23" s="8"/>
      <c r="F23" s="8"/>
      <c r="G23" s="8"/>
      <c r="H23" s="9"/>
      <c r="I23" s="9"/>
      <c r="J23" s="9"/>
      <c r="K23" s="9"/>
      <c r="L23" s="9"/>
      <c r="M23" s="9"/>
      <c r="N23" s="23"/>
    </row>
    <row r="24" ht="22.5" customHeight="1" spans="1:14">
      <c r="A24" s="7"/>
      <c r="B24" s="18"/>
      <c r="C24" s="18"/>
      <c r="D24" s="8"/>
      <c r="E24" s="8"/>
      <c r="F24" s="8"/>
      <c r="G24" s="8"/>
      <c r="H24" s="9"/>
      <c r="I24" s="9"/>
      <c r="J24" s="9"/>
      <c r="K24" s="9"/>
      <c r="L24" s="9"/>
      <c r="M24" s="9"/>
      <c r="N24" s="23"/>
    </row>
    <row r="25" ht="22.5" customHeight="1" spans="1:14">
      <c r="A25" s="7"/>
      <c r="B25" s="18"/>
      <c r="C25" s="18"/>
      <c r="D25" s="8"/>
      <c r="E25" s="8"/>
      <c r="F25" s="8"/>
      <c r="G25" s="8"/>
      <c r="H25" s="9"/>
      <c r="I25" s="9"/>
      <c r="J25" s="9"/>
      <c r="K25" s="9"/>
      <c r="L25" s="9"/>
      <c r="M25" s="9"/>
      <c r="N25" s="23"/>
    </row>
    <row r="26" ht="22.5" customHeight="1" spans="1:14">
      <c r="A26" s="7"/>
      <c r="B26" s="18"/>
      <c r="C26" s="18"/>
      <c r="D26" s="8"/>
      <c r="E26" s="8"/>
      <c r="F26" s="8"/>
      <c r="G26" s="8"/>
      <c r="H26" s="9"/>
      <c r="I26" s="9"/>
      <c r="J26" s="9"/>
      <c r="K26" s="9"/>
      <c r="L26" s="9"/>
      <c r="M26" s="9"/>
      <c r="N26" s="23"/>
    </row>
    <row r="27" ht="22.5" customHeight="1" spans="1:14">
      <c r="A27" s="7"/>
      <c r="B27" s="18"/>
      <c r="C27" s="18"/>
      <c r="D27" s="8"/>
      <c r="E27" s="8"/>
      <c r="F27" s="8"/>
      <c r="G27" s="8"/>
      <c r="H27" s="9"/>
      <c r="I27" s="9"/>
      <c r="J27" s="9"/>
      <c r="K27" s="9"/>
      <c r="L27" s="9"/>
      <c r="M27" s="9"/>
      <c r="N27" s="23"/>
    </row>
    <row r="28" ht="22.5" customHeight="1" spans="1:14">
      <c r="A28" s="7"/>
      <c r="B28" s="18"/>
      <c r="C28" s="18"/>
      <c r="D28" s="8"/>
      <c r="E28" s="8"/>
      <c r="F28" s="8"/>
      <c r="G28" s="8"/>
      <c r="H28" s="9"/>
      <c r="I28" s="9"/>
      <c r="J28" s="9"/>
      <c r="K28" s="9"/>
      <c r="L28" s="9"/>
      <c r="M28" s="9"/>
      <c r="N28" s="23"/>
    </row>
    <row r="29" ht="22.5" customHeight="1" spans="1:14">
      <c r="A29" s="7"/>
      <c r="B29" s="18"/>
      <c r="C29" s="18"/>
      <c r="D29" s="8"/>
      <c r="E29" s="8"/>
      <c r="F29" s="8"/>
      <c r="G29" s="8"/>
      <c r="H29" s="9"/>
      <c r="I29" s="9"/>
      <c r="J29" s="9"/>
      <c r="K29" s="9"/>
      <c r="L29" s="9"/>
      <c r="M29" s="9"/>
      <c r="N29" s="23"/>
    </row>
    <row r="30" ht="22.5" customHeight="1" spans="1:14">
      <c r="A30" s="7"/>
      <c r="B30" s="18"/>
      <c r="C30" s="18"/>
      <c r="D30" s="8"/>
      <c r="E30" s="8"/>
      <c r="F30" s="8"/>
      <c r="G30" s="8"/>
      <c r="H30" s="9"/>
      <c r="I30" s="9"/>
      <c r="J30" s="9"/>
      <c r="K30" s="9"/>
      <c r="L30" s="9"/>
      <c r="M30" s="9"/>
      <c r="N30" s="23"/>
    </row>
    <row r="31" ht="22.5" customHeight="1" spans="1:14">
      <c r="A31" s="7"/>
      <c r="B31" s="18"/>
      <c r="C31" s="18"/>
      <c r="D31" s="8"/>
      <c r="E31" s="8"/>
      <c r="F31" s="8"/>
      <c r="G31" s="8"/>
      <c r="H31" s="9"/>
      <c r="I31" s="9"/>
      <c r="J31" s="9"/>
      <c r="K31" s="9"/>
      <c r="L31" s="9"/>
      <c r="M31" s="9"/>
      <c r="N31" s="23"/>
    </row>
    <row r="32" ht="22.5" customHeight="1" spans="1:14">
      <c r="A32" s="7"/>
      <c r="B32" s="18"/>
      <c r="C32" s="18"/>
      <c r="D32" s="8"/>
      <c r="E32" s="8"/>
      <c r="F32" s="8"/>
      <c r="G32" s="8"/>
      <c r="H32" s="9"/>
      <c r="I32" s="9"/>
      <c r="J32" s="9"/>
      <c r="K32" s="9"/>
      <c r="L32" s="9"/>
      <c r="M32" s="9"/>
      <c r="N32" s="23"/>
    </row>
    <row r="33" ht="22.5" customHeight="1" spans="1:14">
      <c r="A33" s="10" t="s">
        <v>160</v>
      </c>
      <c r="B33" s="11"/>
      <c r="C33" s="11"/>
      <c r="D33" s="11"/>
      <c r="E33" s="11"/>
      <c r="F33" s="11"/>
      <c r="G33" s="11"/>
      <c r="H33" s="11"/>
      <c r="I33" s="24">
        <f>I5+I6+I7</f>
        <v>3636.828</v>
      </c>
      <c r="J33" s="24"/>
      <c r="K33" s="20"/>
      <c r="L33" s="20"/>
      <c r="M33" s="20"/>
      <c r="N33" s="26"/>
    </row>
    <row r="34" ht="42.75" customHeight="1" spans="1:14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</sheetData>
  <mergeCells count="117">
    <mergeCell ref="A1:K1"/>
    <mergeCell ref="L1:N1"/>
    <mergeCell ref="A2:N2"/>
    <mergeCell ref="A3:E3"/>
    <mergeCell ref="F3:K3"/>
    <mergeCell ref="L3:N3"/>
    <mergeCell ref="B4:C4"/>
    <mergeCell ref="D4:F4"/>
    <mergeCell ref="I4:J4"/>
    <mergeCell ref="K4:L4"/>
    <mergeCell ref="B5:C5"/>
    <mergeCell ref="D5:F5"/>
    <mergeCell ref="I5:J5"/>
    <mergeCell ref="K5:L5"/>
    <mergeCell ref="B6:C6"/>
    <mergeCell ref="D6:F6"/>
    <mergeCell ref="I6:J6"/>
    <mergeCell ref="K6:L6"/>
    <mergeCell ref="B7:C7"/>
    <mergeCell ref="D7:F7"/>
    <mergeCell ref="I7:J7"/>
    <mergeCell ref="K7:L7"/>
    <mergeCell ref="A8:N8"/>
    <mergeCell ref="A9:K9"/>
    <mergeCell ref="L9:N9"/>
    <mergeCell ref="A10:N10"/>
    <mergeCell ref="A11:E11"/>
    <mergeCell ref="F11:K11"/>
    <mergeCell ref="L11:N11"/>
    <mergeCell ref="B12:C12"/>
    <mergeCell ref="D12:F12"/>
    <mergeCell ref="I12:J12"/>
    <mergeCell ref="K12:L12"/>
    <mergeCell ref="B13:C13"/>
    <mergeCell ref="D13:F13"/>
    <mergeCell ref="I13:J13"/>
    <mergeCell ref="K13:L13"/>
    <mergeCell ref="B14:C14"/>
    <mergeCell ref="D14:F14"/>
    <mergeCell ref="I14:J14"/>
    <mergeCell ref="K14:L14"/>
    <mergeCell ref="B15:C15"/>
    <mergeCell ref="D15:F15"/>
    <mergeCell ref="I15:J15"/>
    <mergeCell ref="K15:L15"/>
    <mergeCell ref="B16:C16"/>
    <mergeCell ref="D16:F16"/>
    <mergeCell ref="I16:J16"/>
    <mergeCell ref="K16:L16"/>
    <mergeCell ref="B17:C17"/>
    <mergeCell ref="D17:F17"/>
    <mergeCell ref="I17:J17"/>
    <mergeCell ref="K17:L17"/>
    <mergeCell ref="B18:C18"/>
    <mergeCell ref="D18:F18"/>
    <mergeCell ref="I18:J18"/>
    <mergeCell ref="K18:L18"/>
    <mergeCell ref="B19:C19"/>
    <mergeCell ref="D19:F19"/>
    <mergeCell ref="I19:J19"/>
    <mergeCell ref="K19:L19"/>
    <mergeCell ref="B20:C20"/>
    <mergeCell ref="D20:F20"/>
    <mergeCell ref="I20:J20"/>
    <mergeCell ref="K20:L20"/>
    <mergeCell ref="B21:C21"/>
    <mergeCell ref="D21:F21"/>
    <mergeCell ref="I21:J21"/>
    <mergeCell ref="K21:L21"/>
    <mergeCell ref="B22:C22"/>
    <mergeCell ref="D22:F22"/>
    <mergeCell ref="I22:J22"/>
    <mergeCell ref="K22:L22"/>
    <mergeCell ref="B23:C23"/>
    <mergeCell ref="D23:F23"/>
    <mergeCell ref="I23:J23"/>
    <mergeCell ref="K23:L23"/>
    <mergeCell ref="B24:C24"/>
    <mergeCell ref="D24:F24"/>
    <mergeCell ref="I24:J24"/>
    <mergeCell ref="K24:L24"/>
    <mergeCell ref="B25:C25"/>
    <mergeCell ref="D25:F25"/>
    <mergeCell ref="I25:J25"/>
    <mergeCell ref="K25:L25"/>
    <mergeCell ref="B26:C26"/>
    <mergeCell ref="D26:F26"/>
    <mergeCell ref="I26:J26"/>
    <mergeCell ref="K26:L26"/>
    <mergeCell ref="B27:C27"/>
    <mergeCell ref="D27:F27"/>
    <mergeCell ref="I27:J27"/>
    <mergeCell ref="K27:L27"/>
    <mergeCell ref="B28:C28"/>
    <mergeCell ref="D28:F28"/>
    <mergeCell ref="I28:J28"/>
    <mergeCell ref="K28:L28"/>
    <mergeCell ref="B29:C29"/>
    <mergeCell ref="D29:F29"/>
    <mergeCell ref="I29:J29"/>
    <mergeCell ref="K29:L29"/>
    <mergeCell ref="B30:C30"/>
    <mergeCell ref="D30:F30"/>
    <mergeCell ref="I30:J30"/>
    <mergeCell ref="K30:L30"/>
    <mergeCell ref="B31:C31"/>
    <mergeCell ref="D31:F31"/>
    <mergeCell ref="I31:J31"/>
    <mergeCell ref="K31:L31"/>
    <mergeCell ref="B32:C32"/>
    <mergeCell ref="D32:F32"/>
    <mergeCell ref="I32:J32"/>
    <mergeCell ref="K32:L32"/>
    <mergeCell ref="A33:H33"/>
    <mergeCell ref="I33:J33"/>
    <mergeCell ref="K33:L33"/>
    <mergeCell ref="A34:N34"/>
  </mergeCells>
  <printOptions horizontalCentered="1"/>
  <pageMargins left="0.19975" right="0.19975" top="0.59375" bottom="0" header="0.59375" footer="0"/>
  <pageSetup paperSize="9" scale="99" fitToHeight="0" orientation="portrait"/>
  <headerFooter/>
  <rowBreaks count="1" manualBreakCount="1">
    <brk id="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showGridLines="0" topLeftCell="A41" workbookViewId="0">
      <selection activeCell="M26" sqref="M26"/>
    </sheetView>
  </sheetViews>
  <sheetFormatPr defaultColWidth="9" defaultRowHeight="12"/>
  <cols>
    <col min="1" max="1" width="8.33333333333333" customWidth="1"/>
    <col min="2" max="2" width="1.66666666666667" customWidth="1"/>
    <col min="3" max="3" width="22.5047619047619" customWidth="1"/>
    <col min="4" max="4" width="7.83809523809524" customWidth="1"/>
    <col min="5" max="5" width="7.5047619047619" customWidth="1"/>
    <col min="6" max="6" width="23.1619047619048" customWidth="1"/>
    <col min="7" max="7" width="13.5047619047619" customWidth="1"/>
    <col min="8" max="8" width="3.5047619047619" customWidth="1"/>
    <col min="9" max="9" width="10.3333333333333" customWidth="1"/>
    <col min="10" max="10" width="14.6666666666667" customWidth="1"/>
  </cols>
  <sheetData>
    <row r="1" ht="14.25" customHeight="1" spans="1:10">
      <c r="A1" s="1"/>
      <c r="B1" s="1"/>
      <c r="C1" s="1"/>
      <c r="D1" s="1"/>
      <c r="E1" s="1"/>
      <c r="F1" s="1"/>
      <c r="G1" s="1"/>
      <c r="H1" s="1"/>
      <c r="I1" s="12" t="s">
        <v>161</v>
      </c>
      <c r="J1" s="12"/>
    </row>
    <row r="2" ht="29.25" customHeight="1" spans="1:10">
      <c r="A2" s="2" t="s">
        <v>162</v>
      </c>
      <c r="B2" s="2"/>
      <c r="C2" s="2"/>
      <c r="D2" s="2"/>
      <c r="E2" s="2"/>
      <c r="F2" s="2"/>
      <c r="G2" s="2"/>
      <c r="H2" s="2"/>
      <c r="I2" s="2"/>
      <c r="J2" s="2"/>
    </row>
    <row r="3" ht="36.75" customHeight="1" spans="1:10">
      <c r="A3" s="3" t="s">
        <v>23</v>
      </c>
      <c r="B3" s="3"/>
      <c r="C3" s="3"/>
      <c r="D3" s="3"/>
      <c r="E3" s="4"/>
      <c r="F3" s="4"/>
      <c r="G3" s="4"/>
      <c r="H3" s="4"/>
      <c r="I3" s="13" t="s">
        <v>24</v>
      </c>
      <c r="J3" s="13"/>
    </row>
    <row r="4" ht="27.75" customHeight="1" spans="1:10">
      <c r="A4" s="5" t="s">
        <v>25</v>
      </c>
      <c r="B4" s="6" t="s">
        <v>51</v>
      </c>
      <c r="C4" s="6"/>
      <c r="D4" s="6"/>
      <c r="E4" s="6"/>
      <c r="F4" s="6" t="s">
        <v>163</v>
      </c>
      <c r="G4" s="6"/>
      <c r="H4" s="6" t="s">
        <v>164</v>
      </c>
      <c r="I4" s="6"/>
      <c r="J4" s="14" t="s">
        <v>66</v>
      </c>
    </row>
    <row r="5" ht="69" customHeight="1" spans="1:10">
      <c r="A5" s="7" t="s">
        <v>29</v>
      </c>
      <c r="B5" s="8" t="s">
        <v>42</v>
      </c>
      <c r="C5" s="8"/>
      <c r="D5" s="8"/>
      <c r="E5" s="8"/>
      <c r="F5" s="8" t="s">
        <v>165</v>
      </c>
      <c r="G5" s="8"/>
      <c r="H5" s="9" t="s">
        <v>166</v>
      </c>
      <c r="I5" s="9"/>
      <c r="J5" s="15">
        <f>0.95*684.66</f>
        <v>650.427</v>
      </c>
    </row>
    <row r="6" ht="27.75" customHeight="1" spans="1:10">
      <c r="A6" s="7" t="s">
        <v>35</v>
      </c>
      <c r="B6" s="8" t="s">
        <v>45</v>
      </c>
      <c r="C6" s="8"/>
      <c r="D6" s="8"/>
      <c r="E6" s="8"/>
      <c r="F6" s="8" t="s">
        <v>167</v>
      </c>
      <c r="G6" s="8"/>
      <c r="H6" s="9"/>
      <c r="I6" s="9"/>
      <c r="J6" s="15">
        <f>J7+J8</f>
        <v>9472.146</v>
      </c>
    </row>
    <row r="7" ht="27.75" customHeight="1" spans="1:10">
      <c r="A7" s="7" t="s">
        <v>37</v>
      </c>
      <c r="B7" s="8" t="s">
        <v>168</v>
      </c>
      <c r="C7" s="8"/>
      <c r="D7" s="8"/>
      <c r="E7" s="8"/>
      <c r="F7" s="8" t="s">
        <v>169</v>
      </c>
      <c r="G7" s="8"/>
      <c r="H7" s="9" t="s">
        <v>170</v>
      </c>
      <c r="I7" s="9"/>
      <c r="J7" s="15">
        <f>0.95*8902.39</f>
        <v>8457.2705</v>
      </c>
    </row>
    <row r="8" ht="27.75" customHeight="1" spans="1:10">
      <c r="A8" s="7" t="s">
        <v>56</v>
      </c>
      <c r="B8" s="8" t="s">
        <v>171</v>
      </c>
      <c r="C8" s="8"/>
      <c r="D8" s="8"/>
      <c r="E8" s="8"/>
      <c r="F8" s="8" t="s">
        <v>168</v>
      </c>
      <c r="G8" s="8"/>
      <c r="H8" s="9" t="s">
        <v>172</v>
      </c>
      <c r="I8" s="9"/>
      <c r="J8" s="15">
        <f>0.95*1068.29</f>
        <v>1014.8755</v>
      </c>
    </row>
    <row r="9" ht="27.75" customHeight="1" spans="1:10">
      <c r="A9" s="7" t="s">
        <v>173</v>
      </c>
      <c r="B9" s="8" t="s">
        <v>174</v>
      </c>
      <c r="C9" s="8"/>
      <c r="D9" s="8"/>
      <c r="E9" s="8"/>
      <c r="F9" s="8" t="s">
        <v>175</v>
      </c>
      <c r="G9" s="8"/>
      <c r="H9" s="9"/>
      <c r="I9" s="9"/>
      <c r="J9" s="16"/>
    </row>
    <row r="10" ht="27.75" customHeight="1" spans="1:10">
      <c r="A10" s="7"/>
      <c r="B10" s="8"/>
      <c r="C10" s="8"/>
      <c r="D10" s="8"/>
      <c r="E10" s="8"/>
      <c r="F10" s="8"/>
      <c r="G10" s="8"/>
      <c r="H10" s="9"/>
      <c r="I10" s="9"/>
      <c r="J10" s="16"/>
    </row>
    <row r="11" ht="27.75" customHeight="1" spans="1:10">
      <c r="A11" s="7"/>
      <c r="B11" s="8"/>
      <c r="C11" s="8"/>
      <c r="D11" s="8"/>
      <c r="E11" s="8"/>
      <c r="F11" s="8"/>
      <c r="G11" s="8"/>
      <c r="H11" s="9"/>
      <c r="I11" s="9"/>
      <c r="J11" s="16"/>
    </row>
    <row r="12" ht="27.75" customHeight="1" spans="1:10">
      <c r="A12" s="7"/>
      <c r="B12" s="8"/>
      <c r="C12" s="8"/>
      <c r="D12" s="8"/>
      <c r="E12" s="8"/>
      <c r="F12" s="8"/>
      <c r="G12" s="8"/>
      <c r="H12" s="9"/>
      <c r="I12" s="9"/>
      <c r="J12" s="16"/>
    </row>
    <row r="13" ht="27.75" customHeight="1" spans="1:10">
      <c r="A13" s="7"/>
      <c r="B13" s="8"/>
      <c r="C13" s="8"/>
      <c r="D13" s="8"/>
      <c r="E13" s="8"/>
      <c r="F13" s="8"/>
      <c r="G13" s="8"/>
      <c r="H13" s="9"/>
      <c r="I13" s="9"/>
      <c r="J13" s="16"/>
    </row>
    <row r="14" ht="27.75" customHeight="1" spans="1:10">
      <c r="A14" s="7"/>
      <c r="B14" s="8"/>
      <c r="C14" s="8"/>
      <c r="D14" s="8"/>
      <c r="E14" s="8"/>
      <c r="F14" s="8"/>
      <c r="G14" s="8"/>
      <c r="H14" s="9"/>
      <c r="I14" s="9"/>
      <c r="J14" s="16"/>
    </row>
    <row r="15" ht="27.75" customHeight="1" spans="1:10">
      <c r="A15" s="7"/>
      <c r="B15" s="8"/>
      <c r="C15" s="8"/>
      <c r="D15" s="8"/>
      <c r="E15" s="8"/>
      <c r="F15" s="8"/>
      <c r="G15" s="8"/>
      <c r="H15" s="9"/>
      <c r="I15" s="9"/>
      <c r="J15" s="16"/>
    </row>
    <row r="16" ht="27.75" customHeight="1" spans="1:10">
      <c r="A16" s="7"/>
      <c r="B16" s="8"/>
      <c r="C16" s="8"/>
      <c r="D16" s="8"/>
      <c r="E16" s="8"/>
      <c r="F16" s="8"/>
      <c r="G16" s="8"/>
      <c r="H16" s="9"/>
      <c r="I16" s="9"/>
      <c r="J16" s="16"/>
    </row>
    <row r="17" ht="27.75" customHeight="1" spans="1:10">
      <c r="A17" s="7"/>
      <c r="B17" s="8"/>
      <c r="C17" s="8"/>
      <c r="D17" s="8"/>
      <c r="E17" s="8"/>
      <c r="F17" s="8"/>
      <c r="G17" s="8"/>
      <c r="H17" s="9"/>
      <c r="I17" s="9"/>
      <c r="J17" s="16"/>
    </row>
    <row r="18" ht="27.75" customHeight="1" spans="1:10">
      <c r="A18" s="7"/>
      <c r="B18" s="8"/>
      <c r="C18" s="8"/>
      <c r="D18" s="8"/>
      <c r="E18" s="8"/>
      <c r="F18" s="8"/>
      <c r="G18" s="8"/>
      <c r="H18" s="9"/>
      <c r="I18" s="9"/>
      <c r="J18" s="16"/>
    </row>
    <row r="19" ht="27.75" customHeight="1" spans="1:10">
      <c r="A19" s="7"/>
      <c r="B19" s="8"/>
      <c r="C19" s="8"/>
      <c r="D19" s="8"/>
      <c r="E19" s="8"/>
      <c r="F19" s="8"/>
      <c r="G19" s="8"/>
      <c r="H19" s="9"/>
      <c r="I19" s="9"/>
      <c r="J19" s="16"/>
    </row>
    <row r="20" ht="27.75" customHeight="1" spans="1:10">
      <c r="A20" s="7"/>
      <c r="B20" s="8"/>
      <c r="C20" s="8"/>
      <c r="D20" s="8"/>
      <c r="E20" s="8"/>
      <c r="F20" s="8"/>
      <c r="G20" s="8"/>
      <c r="H20" s="9"/>
      <c r="I20" s="9"/>
      <c r="J20" s="16"/>
    </row>
    <row r="21" ht="27.75" customHeight="1" spans="1:10">
      <c r="A21" s="7"/>
      <c r="B21" s="8"/>
      <c r="C21" s="8"/>
      <c r="D21" s="8"/>
      <c r="E21" s="8"/>
      <c r="F21" s="8"/>
      <c r="G21" s="8"/>
      <c r="H21" s="9"/>
      <c r="I21" s="9"/>
      <c r="J21" s="16"/>
    </row>
    <row r="22" ht="27.75" customHeight="1" spans="1:10">
      <c r="A22" s="7"/>
      <c r="B22" s="8"/>
      <c r="C22" s="8"/>
      <c r="D22" s="8"/>
      <c r="E22" s="8"/>
      <c r="F22" s="8"/>
      <c r="G22" s="8"/>
      <c r="H22" s="9"/>
      <c r="I22" s="9"/>
      <c r="J22" s="16"/>
    </row>
    <row r="23" ht="27.75" customHeight="1" spans="1:10">
      <c r="A23" s="7"/>
      <c r="B23" s="8"/>
      <c r="C23" s="8"/>
      <c r="D23" s="8"/>
      <c r="E23" s="8"/>
      <c r="F23" s="8"/>
      <c r="G23" s="8"/>
      <c r="H23" s="9"/>
      <c r="I23" s="9"/>
      <c r="J23" s="16"/>
    </row>
    <row r="24" ht="27.75" customHeight="1" spans="1:10">
      <c r="A24" s="7"/>
      <c r="B24" s="8"/>
      <c r="C24" s="8"/>
      <c r="D24" s="8"/>
      <c r="E24" s="8"/>
      <c r="F24" s="8"/>
      <c r="G24" s="8"/>
      <c r="H24" s="9"/>
      <c r="I24" s="9"/>
      <c r="J24" s="16"/>
    </row>
    <row r="25" ht="27.75" customHeight="1" spans="1:10">
      <c r="A25" s="7"/>
      <c r="B25" s="8"/>
      <c r="C25" s="8"/>
      <c r="D25" s="8"/>
      <c r="E25" s="8"/>
      <c r="F25" s="8"/>
      <c r="G25" s="8"/>
      <c r="H25" s="9"/>
      <c r="I25" s="9"/>
      <c r="J25" s="16"/>
    </row>
    <row r="26" ht="27.75" customHeight="1" spans="1:10">
      <c r="A26" s="10" t="s">
        <v>176</v>
      </c>
      <c r="B26" s="11"/>
      <c r="C26" s="11"/>
      <c r="D26" s="11"/>
      <c r="E26" s="11"/>
      <c r="F26" s="11"/>
      <c r="G26" s="11"/>
      <c r="H26" s="11"/>
      <c r="I26" s="11"/>
      <c r="J26" s="17">
        <f>J5+J6</f>
        <v>10122.573</v>
      </c>
    </row>
  </sheetData>
  <mergeCells count="73">
    <mergeCell ref="A1:H1"/>
    <mergeCell ref="I1:J1"/>
    <mergeCell ref="A2:J2"/>
    <mergeCell ref="A3:D3"/>
    <mergeCell ref="E3:H3"/>
    <mergeCell ref="I3:J3"/>
    <mergeCell ref="B4:E4"/>
    <mergeCell ref="F4:G4"/>
    <mergeCell ref="H4:I4"/>
    <mergeCell ref="B5:E5"/>
    <mergeCell ref="F5:G5"/>
    <mergeCell ref="H5:I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E10"/>
    <mergeCell ref="F10:G10"/>
    <mergeCell ref="H10:I10"/>
    <mergeCell ref="B11:E11"/>
    <mergeCell ref="F11:G11"/>
    <mergeCell ref="H11:I11"/>
    <mergeCell ref="B12:E12"/>
    <mergeCell ref="F12:G12"/>
    <mergeCell ref="H12:I12"/>
    <mergeCell ref="B13:E13"/>
    <mergeCell ref="F13:G13"/>
    <mergeCell ref="H13:I13"/>
    <mergeCell ref="B14:E14"/>
    <mergeCell ref="F14:G14"/>
    <mergeCell ref="H14:I14"/>
    <mergeCell ref="B15:E15"/>
    <mergeCell ref="F15:G15"/>
    <mergeCell ref="H15:I15"/>
    <mergeCell ref="B16:E16"/>
    <mergeCell ref="F16:G16"/>
    <mergeCell ref="H16:I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A26:I26"/>
  </mergeCells>
  <printOptions horizontalCentered="1"/>
  <pageMargins left="0.19975" right="0.19975" top="0.59375" bottom="0" header="0.59375" footer="0"/>
  <pageSetup paperSize="9" scale="9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封-2 招标控制价</vt:lpstr>
      <vt:lpstr>表-04 单位工程招标控制价汇总表</vt:lpstr>
      <vt:lpstr>表-08 措施项目汇总表</vt:lpstr>
      <vt:lpstr>表-09 分部分项工程项目清单计价表</vt:lpstr>
      <vt:lpstr>表-09 施工技术措施项目清单计价表</vt:lpstr>
      <vt:lpstr>表-10 施工组织措施项目清单计价表</vt:lpstr>
      <vt:lpstr>表-12 规费、税金项目计价表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</cp:lastModifiedBy>
  <dcterms:created xsi:type="dcterms:W3CDTF">2025-09-17T16:28:00Z</dcterms:created>
  <dcterms:modified xsi:type="dcterms:W3CDTF">2025-10-28T10:07:08Z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0BCCEE3B04B444D4BBE77C80FC1958A8_12</vt:lpwstr>
  </property>
  <property fmtid="{D5CDD505-2E9C-101B-9397-08002B2CF9AE}" pid="3" name="KSOProductBuildVer">
    <vt:lpwstr>2052-12.1.0.23125</vt:lpwstr>
  </property>
</Properties>
</file>