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35" windowHeight="7080"/>
  </bookViews>
  <sheets>
    <sheet name="【5.4】投标报价汇总表" sheetId="1" r:id="rId1"/>
    <sheet name="【5.1】工程量清单表" sheetId="2" r:id="rId2"/>
  </sheets>
  <calcPr calcId="144525"/>
</workbook>
</file>

<file path=xl/sharedStrings.xml><?xml version="1.0" encoding="utf-8"?>
<sst xmlns="http://schemas.openxmlformats.org/spreadsheetml/2006/main" count="104" uniqueCount="75">
  <si>
    <t>投标报价汇总表</t>
  </si>
  <si>
    <t>标段：铜梁区福果镇西山村和龙岗村2024年第二批乡村振兴泥结石路硬化项目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</si>
  <si>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</si>
  <si>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</si>
  <si>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</si>
  <si>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</si>
  <si>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</si>
  <si>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</si>
  <si>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</si>
  <si>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</si>
  <si>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</si>
  <si>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</si>
  <si>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</si>
  <si>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</si>
  <si>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</si>
  <si>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</si>
  <si>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第100章至700章清单合计</t>
  </si>
  <si>
    <t>5</t>
  </si>
  <si>
    <t>已包含在清单合计中的材料、工程设备、专业工程暂估价合计</t>
  </si>
  <si>
    <t>6</t>
  </si>
  <si>
    <t>清单合计减去材料、工程设备、专业工程暂估价
合计(即4-5)=6</t>
  </si>
  <si>
    <t>7</t>
  </si>
  <si>
    <t>计日工合计</t>
  </si>
  <si>
    <t>8</t>
  </si>
  <si>
    <t>暂列金额(不含计日工总额)</t>
  </si>
  <si>
    <t>9</t>
  </si>
  <si>
    <t>投标报价(4+7+8)=9</t>
  </si>
  <si>
    <t>工程量清单表</t>
  </si>
  <si>
    <t>标段: 铜梁区福果镇西山村和龙岗村2024年第二批乡村振兴泥结石路硬化项目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</si>
  <si>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</si>
  <si>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</si>
  <si>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</si>
  <si>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</si>
  <si>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</si>
  <si>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</si>
  <si>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</si>
  <si>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</si>
  <si>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</si>
  <si>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</si>
  <si>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</si>
  <si>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</si>
  <si>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</si>
  <si>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</si>
  <si>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</si>
  <si>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</si>
  <si>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</si>
  <si>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</si>
  <si>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</si>
  <si>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</si>
  <si>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标段: 福果镇西山村和龙岗村2024年第二批乡村振兴泥结石路硬化项目</t>
  </si>
  <si>
    <t>203</t>
  </si>
  <si>
    <t>挖方路基</t>
  </si>
  <si>
    <t>203-1</t>
  </si>
  <si>
    <t>路基挖方</t>
  </si>
  <si>
    <t>挖路基土石方（含清表、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</si>
  <si>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</si>
  <si>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700.000</t>
  </si>
  <si>
    <t>清单  第 200 章合计   人民币</t>
  </si>
  <si>
    <t>306</t>
  </si>
  <si>
    <t>级配碎(砾)石底基层、基层</t>
  </si>
  <si>
    <t>306-3</t>
  </si>
  <si>
    <t>级配碎石基层</t>
  </si>
  <si>
    <t>厚50mm（含6个八字口及1个错车道）</t>
  </si>
  <si>
    <t>m2</t>
  </si>
  <si>
    <t>3656.000</t>
  </si>
  <si>
    <t>312</t>
  </si>
  <si>
    <t>水泥混凝土面板</t>
  </si>
  <si>
    <t>312-1</t>
  </si>
  <si>
    <t>厚200mm C30砼路面（含6个八字口及1个错车道）</t>
  </si>
  <si>
    <t>312-2</t>
  </si>
  <si>
    <t>钢筋</t>
  </si>
  <si>
    <t>传力杆带肋钢筋</t>
  </si>
  <si>
    <t>kg</t>
  </si>
  <si>
    <t>127.840</t>
  </si>
  <si>
    <t>清单  第 300 章合计   人民币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</si>
</sst>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22"/>
      <color rgb="FF000000"/>
      <name val="方正小标宋_GBK"/>
      <charset val="134"/>
    </font>
    <font>
      <sz val="22"/>
      <color indexed="8"/>
      <name val="方正仿宋_GBK"/>
      <charset val="134"/>
    </font>
    <font>
      <sz val="14"/>
      <color indexed="8"/>
      <name val="方正仿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right" shrinkToFit="1"/>
    </xf>
    <xf numFmtId="0" fontId="2" fillId="0" borderId="7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1" sqref="A1:E1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4" t="s">
        <v>0</v>
      </c>
      <c r="B1" s="15"/>
      <c r="C1" s="15"/>
      <c r="D1" s="15"/>
      <c r="E1" s="15"/>
    </row>
    <row r="2" ht="33" customHeight="1" spans="1:5">
      <c r="A2" s="16" t="s">
        <v>1</v>
      </c>
      <c r="B2" s="17"/>
      <c r="C2" s="17"/>
      <c r="D2" s="17"/>
      <c r="E2" s="18"/>
    </row>
    <row r="3" ht="27.85" customHeight="1" spans="1:5">
      <c r="A3" s="19" t="s">
        <v>2</v>
      </c>
      <c r="B3" s="19" t="s">
        <v>3</v>
      </c>
      <c r="C3" s="19" t="s">
        <v>4</v>
      </c>
      <c r="D3" s="19"/>
      <c r="E3" s="19" t="s">
        <v>5</v>
      </c>
    </row>
    <row r="4" ht="28.55" customHeight="1" spans="1:5">
      <c r="A4" s="19" t="s">
        <v>6</v>
      </c>
      <c r="B4" s="19" t="s">
        <v>7</v>
      </c>
      <c r="C4" s="19" t="s">
        <v>8</v>
      </c>
      <c r="D4" s="19"/>
      <c r="E4" s="20">
        <f>【5.1】工程量清单表!C41</f>
        <v>9562</v>
      </c>
    </row>
    <row r="5" ht="27.85" customHeight="1" spans="1:5">
      <c r="A5" s="19" t="s">
        <v>9</v>
      </c>
      <c r="B5" s="19" t="s">
        <v>10</v>
      </c>
      <c r="C5" s="19" t="s">
        <v>11</v>
      </c>
      <c r="D5" s="19"/>
      <c r="E5" s="20">
        <f>【5.1】工程量清单表!C84</f>
        <v>9310</v>
      </c>
    </row>
    <row r="6" ht="28.55" customHeight="1" spans="1:5">
      <c r="A6" s="19" t="s">
        <v>12</v>
      </c>
      <c r="B6" s="19" t="s">
        <v>13</v>
      </c>
      <c r="C6" s="19" t="s">
        <v>14</v>
      </c>
      <c r="D6" s="19"/>
      <c r="E6" s="21">
        <f>【5.1】工程量清单表!C127</f>
        <v>503239</v>
      </c>
    </row>
    <row r="7" ht="27.85" customHeight="1" spans="1:5">
      <c r="A7" s="19" t="s">
        <v>15</v>
      </c>
      <c r="B7" s="19" t="s">
        <v>16</v>
      </c>
      <c r="C7" s="19"/>
      <c r="D7" s="19"/>
      <c r="E7" s="21">
        <f>E4+E5+E6</f>
        <v>522111</v>
      </c>
    </row>
    <row r="8" ht="27.85" customHeight="1" spans="1:5">
      <c r="A8" s="19" t="s">
        <v>17</v>
      </c>
      <c r="B8" s="19" t="s">
        <v>18</v>
      </c>
      <c r="C8" s="19"/>
      <c r="D8" s="19"/>
      <c r="E8" s="20"/>
    </row>
    <row r="9" ht="75" customHeight="1" spans="1:5">
      <c r="A9" s="19" t="s">
        <v>19</v>
      </c>
      <c r="B9" s="22" t="s">
        <v>20</v>
      </c>
      <c r="C9" s="22"/>
      <c r="D9" s="22"/>
      <c r="E9" s="21">
        <f>E7</f>
        <v>522111</v>
      </c>
    </row>
    <row r="10" ht="27.1" customHeight="1" spans="1:5">
      <c r="A10" s="19" t="s">
        <v>21</v>
      </c>
      <c r="B10" s="19" t="s">
        <v>22</v>
      </c>
      <c r="C10" s="19"/>
      <c r="D10" s="19"/>
      <c r="E10" s="21"/>
    </row>
    <row r="11" ht="27.85" customHeight="1" spans="1:5">
      <c r="A11" s="19" t="s">
        <v>23</v>
      </c>
      <c r="B11" s="19" t="s">
        <v>24</v>
      </c>
      <c r="C11" s="19"/>
      <c r="D11" s="19"/>
      <c r="E11" s="21"/>
    </row>
    <row r="12" ht="27.85" customHeight="1" spans="1:5">
      <c r="A12" s="19" t="s">
        <v>25</v>
      </c>
      <c r="B12" s="19" t="s">
        <v>26</v>
      </c>
      <c r="C12" s="19"/>
      <c r="D12" s="19"/>
      <c r="E12" s="21">
        <f>E9</f>
        <v>522111</v>
      </c>
    </row>
  </sheetData>
  <mergeCells count="12">
    <mergeCell ref="A1:E1"/>
    <mergeCell ref="A2:E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opLeftCell="A107" workbookViewId="0">
      <selection activeCell="C41" sqref="C41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27</v>
      </c>
      <c r="B1" s="1"/>
      <c r="C1" s="1"/>
      <c r="D1" s="1"/>
      <c r="E1" s="1"/>
      <c r="F1" s="1"/>
    </row>
    <row r="2" ht="16.85" customHeight="1" spans="1:6">
      <c r="A2" s="2" t="s">
        <v>28</v>
      </c>
      <c r="B2" s="2"/>
      <c r="C2" s="2"/>
      <c r="D2" s="2"/>
      <c r="E2" s="2" t="s">
        <v>29</v>
      </c>
      <c r="F2" s="2"/>
    </row>
    <row r="3" ht="32.95" customHeight="1" spans="1:6">
      <c r="A3" s="3" t="s">
        <v>8</v>
      </c>
      <c r="B3" s="3"/>
      <c r="C3" s="3"/>
      <c r="D3" s="3"/>
      <c r="E3" s="3"/>
      <c r="F3" s="3"/>
    </row>
    <row r="4" ht="16.85" customHeight="1" spans="1:6">
      <c r="A4" s="4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6" t="s">
        <v>35</v>
      </c>
    </row>
    <row r="5" ht="16.1" customHeight="1" spans="1:6">
      <c r="A5" s="7" t="s">
        <v>36</v>
      </c>
      <c r="B5" s="8" t="s">
        <v>37</v>
      </c>
      <c r="C5" s="9"/>
      <c r="D5" s="10"/>
      <c r="E5" s="10"/>
      <c r="F5" s="11"/>
    </row>
    <row r="6" ht="16.85" customHeight="1" spans="1:6">
      <c r="A6" s="7" t="s">
        <v>38</v>
      </c>
      <c r="B6" s="8" t="s">
        <v>39</v>
      </c>
      <c r="C6" s="9"/>
      <c r="D6" s="10"/>
      <c r="E6" s="10"/>
      <c r="F6" s="11"/>
    </row>
    <row r="7" ht="16.1" customHeight="1" spans="1:6">
      <c r="A7" s="7" t="s">
        <v>40</v>
      </c>
      <c r="B7" s="8" t="s">
        <v>41</v>
      </c>
      <c r="C7" s="9" t="s">
        <v>42</v>
      </c>
      <c r="D7" s="10" t="s">
        <v>43</v>
      </c>
      <c r="E7" s="10">
        <f>ROUND(C127*0.4%,0)</f>
        <v>2013</v>
      </c>
      <c r="F7" s="11">
        <f>E7</f>
        <v>2013</v>
      </c>
    </row>
    <row r="8" ht="16.1" customHeight="1" spans="1:6">
      <c r="A8" s="7" t="s">
        <v>44</v>
      </c>
      <c r="B8" s="8" t="s">
        <v>45</v>
      </c>
      <c r="C8" s="9"/>
      <c r="D8" s="10"/>
      <c r="E8" s="10"/>
      <c r="F8" s="11"/>
    </row>
    <row r="9" ht="16.85" customHeight="1" spans="1:6">
      <c r="A9" s="7" t="s">
        <v>46</v>
      </c>
      <c r="B9" s="8" t="s">
        <v>47</v>
      </c>
      <c r="C9" s="9" t="s">
        <v>42</v>
      </c>
      <c r="D9" s="10" t="s">
        <v>43</v>
      </c>
      <c r="E9" s="10">
        <f>ROUND(C127*1.5%,0)</f>
        <v>7549</v>
      </c>
      <c r="F9" s="11">
        <f>E9</f>
        <v>7549</v>
      </c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2"/>
      <c r="B41" s="13" t="s">
        <v>48</v>
      </c>
      <c r="C41" s="12">
        <f>F7+F9</f>
        <v>9562</v>
      </c>
      <c r="D41" s="12"/>
      <c r="E41" s="12"/>
      <c r="F41" s="12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27</v>
      </c>
      <c r="B44" s="1"/>
      <c r="C44" s="1"/>
      <c r="D44" s="1"/>
      <c r="E44" s="1"/>
      <c r="F44" s="1"/>
    </row>
    <row r="45" ht="16.85" customHeight="1" spans="1:6">
      <c r="A45" s="2" t="s">
        <v>49</v>
      </c>
      <c r="B45" s="2"/>
      <c r="C45" s="2"/>
      <c r="D45" s="2"/>
      <c r="E45" s="2" t="s">
        <v>29</v>
      </c>
      <c r="F45" s="2"/>
    </row>
    <row r="46" ht="32.95" customHeight="1" spans="1:6">
      <c r="A46" s="3" t="s">
        <v>11</v>
      </c>
      <c r="B46" s="3"/>
      <c r="C46" s="3"/>
      <c r="D46" s="3"/>
      <c r="E46" s="3"/>
      <c r="F46" s="3"/>
    </row>
    <row r="47" ht="16.85" customHeight="1" spans="1:6">
      <c r="A47" s="4" t="s">
        <v>30</v>
      </c>
      <c r="B47" s="5" t="s">
        <v>31</v>
      </c>
      <c r="C47" s="5" t="s">
        <v>32</v>
      </c>
      <c r="D47" s="5" t="s">
        <v>33</v>
      </c>
      <c r="E47" s="5" t="s">
        <v>34</v>
      </c>
      <c r="F47" s="6" t="s">
        <v>35</v>
      </c>
    </row>
    <row r="48" ht="16.1" customHeight="1" spans="1:6">
      <c r="A48" s="7" t="s">
        <v>50</v>
      </c>
      <c r="B48" s="8" t="s">
        <v>51</v>
      </c>
      <c r="C48" s="9"/>
      <c r="D48" s="10"/>
      <c r="E48" s="10"/>
      <c r="F48" s="11"/>
    </row>
    <row r="49" ht="16.85" customHeight="1" spans="1:6">
      <c r="A49" s="7" t="s">
        <v>52</v>
      </c>
      <c r="B49" s="8" t="s">
        <v>53</v>
      </c>
      <c r="C49" s="9"/>
      <c r="D49" s="10"/>
      <c r="E49" s="10"/>
      <c r="F49" s="11"/>
    </row>
    <row r="50" ht="16.1" customHeight="1" spans="1:6">
      <c r="A50" s="7" t="s">
        <v>40</v>
      </c>
      <c r="B50" s="8" t="s">
        <v>54</v>
      </c>
      <c r="C50" s="9" t="s">
        <v>55</v>
      </c>
      <c r="D50" s="10" t="s">
        <v>56</v>
      </c>
      <c r="E50" s="10">
        <f>ROUND(14*0.95,2)</f>
        <v>13.3</v>
      </c>
      <c r="F50" s="11">
        <f>D50*E50</f>
        <v>9310</v>
      </c>
    </row>
    <row r="51" ht="16.1" customHeight="1" spans="1:6">
      <c r="A51" s="7"/>
      <c r="B51" s="8"/>
      <c r="C51" s="9"/>
      <c r="D51" s="10"/>
      <c r="E51" s="10"/>
      <c r="F51" s="11"/>
    </row>
    <row r="52" ht="16.85" customHeight="1" spans="1:6">
      <c r="A52" s="7"/>
      <c r="B52" s="8"/>
      <c r="C52" s="9"/>
      <c r="D52" s="10"/>
      <c r="E52" s="10"/>
      <c r="F52" s="11"/>
    </row>
    <row r="53" ht="16.1" customHeight="1" spans="1:6">
      <c r="A53" s="7"/>
      <c r="B53" s="8"/>
      <c r="C53" s="9"/>
      <c r="D53" s="10"/>
      <c r="E53" s="10"/>
      <c r="F53" s="11"/>
    </row>
    <row r="54" ht="16.1" customHeight="1" spans="1:6">
      <c r="A54" s="7"/>
      <c r="B54" s="8"/>
      <c r="C54" s="9"/>
      <c r="D54" s="10"/>
      <c r="E54" s="10"/>
      <c r="F54" s="11"/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2"/>
      <c r="B84" s="13" t="s">
        <v>57</v>
      </c>
      <c r="C84" s="12">
        <f>F50</f>
        <v>9310</v>
      </c>
      <c r="D84" s="12"/>
      <c r="E84" s="12"/>
      <c r="F84" s="12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27</v>
      </c>
      <c r="B87" s="1"/>
      <c r="C87" s="1"/>
      <c r="D87" s="1"/>
      <c r="E87" s="1"/>
      <c r="F87" s="1"/>
    </row>
    <row r="88" ht="16.85" customHeight="1" spans="1:6">
      <c r="A88" s="2" t="s">
        <v>49</v>
      </c>
      <c r="B88" s="2"/>
      <c r="C88" s="2"/>
      <c r="D88" s="2"/>
      <c r="E88" s="2" t="s">
        <v>29</v>
      </c>
      <c r="F88" s="2"/>
    </row>
    <row r="89" ht="32.95" customHeight="1" spans="1:6">
      <c r="A89" s="3" t="s">
        <v>14</v>
      </c>
      <c r="B89" s="3"/>
      <c r="C89" s="3"/>
      <c r="D89" s="3"/>
      <c r="E89" s="3"/>
      <c r="F89" s="3"/>
    </row>
    <row r="90" ht="16.85" customHeight="1" spans="1:6">
      <c r="A90" s="4" t="s">
        <v>30</v>
      </c>
      <c r="B90" s="5" t="s">
        <v>31</v>
      </c>
      <c r="C90" s="5" t="s">
        <v>32</v>
      </c>
      <c r="D90" s="5" t="s">
        <v>33</v>
      </c>
      <c r="E90" s="5" t="s">
        <v>34</v>
      </c>
      <c r="F90" s="6" t="s">
        <v>35</v>
      </c>
    </row>
    <row r="91" ht="16.1" customHeight="1" spans="1:6">
      <c r="A91" s="7" t="s">
        <v>58</v>
      </c>
      <c r="B91" s="8" t="s">
        <v>59</v>
      </c>
      <c r="C91" s="9"/>
      <c r="D91" s="10"/>
      <c r="E91" s="10"/>
      <c r="F91" s="11"/>
    </row>
    <row r="92" ht="16.85" customHeight="1" spans="1:6">
      <c r="A92" s="7" t="s">
        <v>60</v>
      </c>
      <c r="B92" s="8" t="s">
        <v>61</v>
      </c>
      <c r="C92" s="9"/>
      <c r="D92" s="10"/>
      <c r="E92" s="10"/>
      <c r="F92" s="11"/>
    </row>
    <row r="93" ht="16.1" customHeight="1" spans="1:6">
      <c r="A93" s="7" t="s">
        <v>40</v>
      </c>
      <c r="B93" s="8" t="s">
        <v>62</v>
      </c>
      <c r="C93" s="9" t="s">
        <v>63</v>
      </c>
      <c r="D93" s="10" t="s">
        <v>64</v>
      </c>
      <c r="E93" s="10">
        <f>ROUND(12.04*0.95,2)</f>
        <v>11.44</v>
      </c>
      <c r="F93" s="11">
        <f t="shared" ref="F93:F98" si="0">ROUND(D93*E93,0)</f>
        <v>41825</v>
      </c>
    </row>
    <row r="94" ht="16.1" customHeight="1" spans="1:6">
      <c r="A94" s="7" t="s">
        <v>65</v>
      </c>
      <c r="B94" s="8" t="s">
        <v>66</v>
      </c>
      <c r="C94" s="9"/>
      <c r="D94" s="10"/>
      <c r="E94" s="10"/>
      <c r="F94" s="11"/>
    </row>
    <row r="95" ht="16.85" customHeight="1" spans="1:6">
      <c r="A95" s="7" t="s">
        <v>67</v>
      </c>
      <c r="B95" s="8" t="s">
        <v>66</v>
      </c>
      <c r="C95" s="9"/>
      <c r="D95" s="10"/>
      <c r="E95" s="10"/>
      <c r="F95" s="11"/>
    </row>
    <row r="96" ht="16.1" customHeight="1" spans="1:6">
      <c r="A96" s="7" t="s">
        <v>40</v>
      </c>
      <c r="B96" s="8" t="s">
        <v>68</v>
      </c>
      <c r="C96" s="9" t="s">
        <v>63</v>
      </c>
      <c r="D96" s="10" t="s">
        <v>64</v>
      </c>
      <c r="E96" s="10">
        <f>ROUND(132.68*0.95,2)</f>
        <v>126.05</v>
      </c>
      <c r="F96" s="11">
        <f t="shared" si="0"/>
        <v>460839</v>
      </c>
    </row>
    <row r="97" ht="16.1" customHeight="1" spans="1:6">
      <c r="A97" s="7" t="s">
        <v>69</v>
      </c>
      <c r="B97" s="8" t="s">
        <v>70</v>
      </c>
      <c r="C97" s="9"/>
      <c r="D97" s="10"/>
      <c r="E97" s="10"/>
      <c r="F97" s="11"/>
    </row>
    <row r="98" ht="16.85" customHeight="1" spans="1:6">
      <c r="A98" s="7" t="s">
        <v>40</v>
      </c>
      <c r="B98" s="8" t="s">
        <v>71</v>
      </c>
      <c r="C98" s="9" t="s">
        <v>72</v>
      </c>
      <c r="D98" s="10" t="s">
        <v>73</v>
      </c>
      <c r="E98" s="10">
        <f>ROUND(4.74*0.95,2)</f>
        <v>4.5</v>
      </c>
      <c r="F98" s="11">
        <f t="shared" si="0"/>
        <v>575</v>
      </c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2"/>
      <c r="B127" s="13" t="s">
        <v>74</v>
      </c>
      <c r="C127" s="12">
        <f>F93+F96+F98</f>
        <v>503239</v>
      </c>
      <c r="D127" s="12"/>
      <c r="E127" s="12"/>
      <c r="F127" s="12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</sheetData>
  <mergeCells count="21">
    <mergeCell ref="A1:F1"/>
    <mergeCell ref="A2:D2"/>
    <mergeCell ref="E2:F2"/>
    <mergeCell ref="A3:F3"/>
    <mergeCell ref="D41:F41"/>
    <mergeCell ref="A42:F42"/>
    <mergeCell ref="A43:F43"/>
    <mergeCell ref="A44:F44"/>
    <mergeCell ref="A45:D45"/>
    <mergeCell ref="E45:F45"/>
    <mergeCell ref="A46:F46"/>
    <mergeCell ref="D84:F84"/>
    <mergeCell ref="A85:F85"/>
    <mergeCell ref="A86:F86"/>
    <mergeCell ref="A87:F87"/>
    <mergeCell ref="A88:D88"/>
    <mergeCell ref="E88:F88"/>
    <mergeCell ref="A89:F89"/>
    <mergeCell ref="D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</vt:lpstr>
      <vt:lpstr>【5.1】工程量清单表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Administrator</cp:lastModifiedBy>
  <dcterms:created xsi:type="dcterms:W3CDTF">2024-11-20T04:00:00Z</dcterms:created>
  <dcterms:modified xsi:type="dcterms:W3CDTF">2024-12-02T08:07:18Z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428D88D9923A40338DE98697C212A306_12</vt:lpwstr>
  </property>
  <property fmtid="{D5CDD505-2E9C-101B-9397-08002B2CF9AE}" pid="3" name="KSOProductBuildVer">
    <vt:lpwstr>2052-11.8.2.11813</vt:lpwstr>
  </property>
</Properties>
</file>